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08"/>
  <workbookPr/>
  <mc:AlternateContent xmlns:mc="http://schemas.openxmlformats.org/markup-compatibility/2006">
    <mc:Choice Requires="x15">
      <x15ac:absPath xmlns:x15ac="http://schemas.microsoft.com/office/spreadsheetml/2010/11/ac" url="U:\FLR\SHARED-FLR2-A\Assets\RIC Team\06. Ofwat Reg Reporting\RC25 Year-end Review\Planning\CE papers\OCF358 BioRes Mkt Info\"/>
    </mc:Choice>
  </mc:AlternateContent>
  <xr:revisionPtr revIDLastSave="0" documentId="8_{79042720-9DD7-4445-9319-6ED2FA4FAEB1}" xr6:coauthVersionLast="47" xr6:coauthVersionMax="47" xr10:uidLastSave="{00000000-0000-0000-0000-000000000000}"/>
  <bookViews>
    <workbookView xWindow="-120" yWindow="-120" windowWidth="20730" windowHeight="11160" tabRatio="597" firstSheet="2" activeTab="2" xr2:uid="{00000000-000D-0000-FFFF-FFFF00000000}"/>
  </bookViews>
  <sheets>
    <sheet name="Contact information" sheetId="6" r:id="rId1"/>
    <sheet name="WwTW" sheetId="2" r:id="rId2"/>
    <sheet name="Small WwTW" sheetId="4" r:id="rId3"/>
    <sheet name="STC" sheetId="3" r:id="rId4"/>
    <sheet name="Contracts" sheetId="7" r:id="rId5"/>
    <sheet name="Definitions" sheetId="5" r:id="rId6"/>
    <sheet name="Dropdowns" sheetId="9" r:id="rId7"/>
  </sheets>
  <externalReferences>
    <externalReference r:id="rId8"/>
    <externalReference r:id="rId9"/>
    <externalReference r:id="rId10"/>
    <externalReference r:id="rId11"/>
    <externalReference r:id="rId12"/>
    <externalReference r:id="rId13"/>
    <externalReference r:id="rId14"/>
    <externalReference r:id="rId15"/>
    <externalReference r:id="rId16"/>
    <externalReference r:id="rId17"/>
    <externalReference r:id="rId18"/>
    <externalReference r:id="rId19"/>
    <externalReference r:id="rId20"/>
    <externalReference r:id="rId21"/>
    <externalReference r:id="rId22"/>
    <externalReference r:id="rId23"/>
    <externalReference r:id="rId24"/>
    <externalReference r:id="rId25"/>
  </externalReferences>
  <definedNames>
    <definedName name="_xlnm._FilterDatabase" localSheetId="2" hidden="1">'Small WwTW'!$B$11:$AP$227</definedName>
    <definedName name="_xlnm._FilterDatabase" localSheetId="3" hidden="1">STC!$I$6:$Q$43</definedName>
    <definedName name="_xlnm._FilterDatabase" localSheetId="1" hidden="1">WwTW!$D$11:$AG$151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L45" i="3" l="1"/>
  <c r="DM45" i="3"/>
  <c r="DN45" i="3"/>
  <c r="DO45" i="3"/>
  <c r="DP45" i="3"/>
  <c r="DQ45" i="3"/>
  <c r="DR45" i="3"/>
  <c r="DS45" i="3"/>
  <c r="DT45" i="3"/>
  <c r="DU45" i="3"/>
  <c r="DL46" i="3"/>
  <c r="DM46" i="3"/>
  <c r="DN46" i="3"/>
  <c r="DO46" i="3"/>
  <c r="DP46" i="3"/>
  <c r="DQ46" i="3"/>
  <c r="DR46" i="3"/>
  <c r="DS46" i="3"/>
  <c r="DT46" i="3"/>
  <c r="DU46" i="3"/>
  <c r="DL47" i="3"/>
  <c r="DM47" i="3"/>
  <c r="DN47" i="3"/>
  <c r="DO47" i="3"/>
  <c r="DP47" i="3"/>
  <c r="DQ47" i="3"/>
  <c r="DR47" i="3"/>
  <c r="DS47" i="3"/>
  <c r="DT47" i="3"/>
  <c r="DU47" i="3"/>
  <c r="DL48" i="3"/>
  <c r="DM48" i="3"/>
  <c r="DN48" i="3"/>
  <c r="DO48" i="3"/>
  <c r="DP48" i="3"/>
  <c r="DQ48" i="3"/>
  <c r="DR48" i="3"/>
  <c r="DS48" i="3"/>
  <c r="DT48" i="3"/>
  <c r="DU48" i="3"/>
  <c r="DL13" i="3"/>
  <c r="DM13" i="3"/>
  <c r="DN13" i="3"/>
  <c r="DO13" i="3"/>
  <c r="DP13" i="3"/>
  <c r="DQ13" i="3"/>
  <c r="DR13" i="3"/>
  <c r="DS13" i="3"/>
  <c r="DT13" i="3"/>
  <c r="DU13" i="3"/>
  <c r="DL14" i="3"/>
  <c r="DM14" i="3"/>
  <c r="DN14" i="3"/>
  <c r="DO14" i="3"/>
  <c r="DP14" i="3"/>
  <c r="DQ14" i="3"/>
  <c r="DR14" i="3"/>
  <c r="DS14" i="3"/>
  <c r="DT14" i="3"/>
  <c r="DU14" i="3"/>
  <c r="DL15" i="3"/>
  <c r="DM15" i="3"/>
  <c r="DN15" i="3"/>
  <c r="DO15" i="3"/>
  <c r="DP15" i="3"/>
  <c r="DQ15" i="3"/>
  <c r="DR15" i="3"/>
  <c r="DS15" i="3"/>
  <c r="DT15" i="3"/>
  <c r="DU15" i="3"/>
  <c r="DL16" i="3"/>
  <c r="DM16" i="3"/>
  <c r="DN16" i="3"/>
  <c r="DO16" i="3"/>
  <c r="DP16" i="3"/>
  <c r="DQ16" i="3"/>
  <c r="DR16" i="3"/>
  <c r="DS16" i="3"/>
  <c r="DT16" i="3"/>
  <c r="DU16" i="3"/>
  <c r="DL17" i="3"/>
  <c r="DM17" i="3"/>
  <c r="DN17" i="3"/>
  <c r="DO17" i="3"/>
  <c r="DP17" i="3"/>
  <c r="DQ17" i="3"/>
  <c r="DR17" i="3"/>
  <c r="DS17" i="3"/>
  <c r="DT17" i="3"/>
  <c r="DU17" i="3"/>
  <c r="DL18" i="3"/>
  <c r="DM18" i="3"/>
  <c r="DN18" i="3"/>
  <c r="DO18" i="3"/>
  <c r="DP18" i="3"/>
  <c r="DQ18" i="3"/>
  <c r="DR18" i="3"/>
  <c r="DS18" i="3"/>
  <c r="DT18" i="3"/>
  <c r="DU18" i="3"/>
  <c r="DL19" i="3"/>
  <c r="DM19" i="3"/>
  <c r="DN19" i="3"/>
  <c r="DO19" i="3"/>
  <c r="DP19" i="3"/>
  <c r="DQ19" i="3"/>
  <c r="DR19" i="3"/>
  <c r="DS19" i="3"/>
  <c r="DT19" i="3"/>
  <c r="DU19" i="3"/>
  <c r="DL20" i="3"/>
  <c r="DM20" i="3"/>
  <c r="DN20" i="3"/>
  <c r="DO20" i="3"/>
  <c r="DP20" i="3"/>
  <c r="DQ20" i="3"/>
  <c r="DR20" i="3"/>
  <c r="DS20" i="3"/>
  <c r="DT20" i="3"/>
  <c r="DU20" i="3"/>
  <c r="DL21" i="3"/>
  <c r="DM21" i="3"/>
  <c r="DN21" i="3"/>
  <c r="DO21" i="3"/>
  <c r="DP21" i="3"/>
  <c r="DQ21" i="3"/>
  <c r="DR21" i="3"/>
  <c r="DS21" i="3"/>
  <c r="DT21" i="3"/>
  <c r="DU21" i="3"/>
  <c r="DL22" i="3"/>
  <c r="DM22" i="3"/>
  <c r="DN22" i="3"/>
  <c r="DO22" i="3"/>
  <c r="DP22" i="3"/>
  <c r="DQ22" i="3"/>
  <c r="DR22" i="3"/>
  <c r="DS22" i="3"/>
  <c r="DT22" i="3"/>
  <c r="DU22" i="3"/>
  <c r="DL23" i="3"/>
  <c r="DM23" i="3"/>
  <c r="DN23" i="3"/>
  <c r="DO23" i="3"/>
  <c r="DP23" i="3"/>
  <c r="DQ23" i="3"/>
  <c r="DR23" i="3"/>
  <c r="DS23" i="3"/>
  <c r="DT23" i="3"/>
  <c r="DU23" i="3"/>
  <c r="DL24" i="3"/>
  <c r="DM24" i="3"/>
  <c r="DN24" i="3"/>
  <c r="DO24" i="3"/>
  <c r="DP24" i="3"/>
  <c r="DQ24" i="3"/>
  <c r="DR24" i="3"/>
  <c r="DS24" i="3"/>
  <c r="DT24" i="3"/>
  <c r="DU24" i="3"/>
  <c r="DL25" i="3"/>
  <c r="DM25" i="3"/>
  <c r="DN25" i="3"/>
  <c r="DO25" i="3"/>
  <c r="DP25" i="3"/>
  <c r="DQ25" i="3"/>
  <c r="DR25" i="3"/>
  <c r="DS25" i="3"/>
  <c r="DT25" i="3"/>
  <c r="DU25" i="3"/>
  <c r="DL26" i="3"/>
  <c r="DM26" i="3"/>
  <c r="DN26" i="3"/>
  <c r="DO26" i="3"/>
  <c r="DP26" i="3"/>
  <c r="DQ26" i="3"/>
  <c r="DR26" i="3"/>
  <c r="DS26" i="3"/>
  <c r="DT26" i="3"/>
  <c r="DU26" i="3"/>
  <c r="DL27" i="3"/>
  <c r="DM27" i="3"/>
  <c r="DN27" i="3"/>
  <c r="DO27" i="3"/>
  <c r="DP27" i="3"/>
  <c r="DQ27" i="3"/>
  <c r="DR27" i="3"/>
  <c r="DS27" i="3"/>
  <c r="DT27" i="3"/>
  <c r="DU27" i="3"/>
  <c r="DL28" i="3"/>
  <c r="DM28" i="3"/>
  <c r="DN28" i="3"/>
  <c r="DO28" i="3"/>
  <c r="DP28" i="3"/>
  <c r="DQ28" i="3"/>
  <c r="DR28" i="3"/>
  <c r="DS28" i="3"/>
  <c r="DT28" i="3"/>
  <c r="DU28" i="3"/>
  <c r="DL29" i="3"/>
  <c r="DM29" i="3"/>
  <c r="DN29" i="3"/>
  <c r="DO29" i="3"/>
  <c r="DP29" i="3"/>
  <c r="DQ29" i="3"/>
  <c r="DR29" i="3"/>
  <c r="DS29" i="3"/>
  <c r="DT29" i="3"/>
  <c r="DU29" i="3"/>
  <c r="DL30" i="3"/>
  <c r="DM30" i="3"/>
  <c r="DN30" i="3"/>
  <c r="DO30" i="3"/>
  <c r="DP30" i="3"/>
  <c r="DQ30" i="3"/>
  <c r="DR30" i="3"/>
  <c r="DS30" i="3"/>
  <c r="DT30" i="3"/>
  <c r="DU30" i="3"/>
  <c r="DL31" i="3"/>
  <c r="DM31" i="3"/>
  <c r="DN31" i="3"/>
  <c r="DO31" i="3"/>
  <c r="DP31" i="3"/>
  <c r="DQ31" i="3"/>
  <c r="DR31" i="3"/>
  <c r="DS31" i="3"/>
  <c r="DT31" i="3"/>
  <c r="DU31" i="3"/>
  <c r="DL32" i="3"/>
  <c r="DM32" i="3"/>
  <c r="DN32" i="3"/>
  <c r="DO32" i="3"/>
  <c r="DP32" i="3"/>
  <c r="DQ32" i="3"/>
  <c r="DR32" i="3"/>
  <c r="DS32" i="3"/>
  <c r="DT32" i="3"/>
  <c r="DU32" i="3"/>
  <c r="DL33" i="3"/>
  <c r="DM33" i="3"/>
  <c r="DN33" i="3"/>
  <c r="DO33" i="3"/>
  <c r="DP33" i="3"/>
  <c r="DQ33" i="3"/>
  <c r="DR33" i="3"/>
  <c r="DS33" i="3"/>
  <c r="DT33" i="3"/>
  <c r="DU33" i="3"/>
  <c r="DL34" i="3"/>
  <c r="DM34" i="3"/>
  <c r="DN34" i="3"/>
  <c r="DO34" i="3"/>
  <c r="DP34" i="3"/>
  <c r="DQ34" i="3"/>
  <c r="DR34" i="3"/>
  <c r="DS34" i="3"/>
  <c r="DT34" i="3"/>
  <c r="DU34" i="3"/>
  <c r="DL35" i="3"/>
  <c r="DM35" i="3"/>
  <c r="DN35" i="3"/>
  <c r="DO35" i="3"/>
  <c r="DP35" i="3"/>
  <c r="DQ35" i="3"/>
  <c r="DR35" i="3"/>
  <c r="DS35" i="3"/>
  <c r="DT35" i="3"/>
  <c r="DU35" i="3"/>
  <c r="DL36" i="3"/>
  <c r="DM36" i="3"/>
  <c r="DN36" i="3"/>
  <c r="DO36" i="3"/>
  <c r="DP36" i="3"/>
  <c r="DQ36" i="3"/>
  <c r="DR36" i="3"/>
  <c r="DS36" i="3"/>
  <c r="DT36" i="3"/>
  <c r="DU36" i="3"/>
  <c r="DL37" i="3"/>
  <c r="DM37" i="3"/>
  <c r="DN37" i="3"/>
  <c r="DO37" i="3"/>
  <c r="DP37" i="3"/>
  <c r="DQ37" i="3"/>
  <c r="DR37" i="3"/>
  <c r="DS37" i="3"/>
  <c r="DT37" i="3"/>
  <c r="DU37" i="3"/>
  <c r="DL38" i="3"/>
  <c r="DM38" i="3"/>
  <c r="DN38" i="3"/>
  <c r="DO38" i="3"/>
  <c r="DP38" i="3"/>
  <c r="DQ38" i="3"/>
  <c r="DR38" i="3"/>
  <c r="DS38" i="3"/>
  <c r="DT38" i="3"/>
  <c r="DU38" i="3"/>
  <c r="DL39" i="3"/>
  <c r="DM39" i="3"/>
  <c r="DN39" i="3"/>
  <c r="DO39" i="3"/>
  <c r="DP39" i="3"/>
  <c r="DQ39" i="3"/>
  <c r="DR39" i="3"/>
  <c r="DS39" i="3"/>
  <c r="DT39" i="3"/>
  <c r="DU39" i="3"/>
  <c r="DL40" i="3"/>
  <c r="DM40" i="3"/>
  <c r="DN40" i="3"/>
  <c r="DO40" i="3"/>
  <c r="DP40" i="3"/>
  <c r="DQ40" i="3"/>
  <c r="DR40" i="3"/>
  <c r="DS40" i="3"/>
  <c r="DT40" i="3"/>
  <c r="DU40" i="3"/>
  <c r="DL41" i="3"/>
  <c r="DM41" i="3"/>
  <c r="DN41" i="3"/>
  <c r="DO41" i="3"/>
  <c r="DP41" i="3"/>
  <c r="DQ41" i="3"/>
  <c r="DR41" i="3"/>
  <c r="DS41" i="3"/>
  <c r="DT41" i="3"/>
  <c r="DU41" i="3"/>
  <c r="DL42" i="3"/>
  <c r="DM42" i="3"/>
  <c r="DN42" i="3"/>
  <c r="DO42" i="3"/>
  <c r="DP42" i="3"/>
  <c r="DQ42" i="3"/>
  <c r="DR42" i="3"/>
  <c r="DS42" i="3"/>
  <c r="DT42" i="3"/>
  <c r="DU42" i="3"/>
  <c r="DL43" i="3"/>
  <c r="DM43" i="3"/>
  <c r="DN43" i="3"/>
  <c r="DO43" i="3"/>
  <c r="DP43" i="3"/>
  <c r="DQ43" i="3"/>
  <c r="DR43" i="3"/>
  <c r="DS43" i="3"/>
  <c r="DT43" i="3"/>
  <c r="DU43" i="3"/>
  <c r="DU12" i="3"/>
  <c r="DT12" i="3"/>
  <c r="DS12" i="3"/>
  <c r="DR12" i="3"/>
  <c r="DQ12" i="3"/>
  <c r="DP12" i="3"/>
  <c r="DO12" i="3"/>
  <c r="DN12" i="3"/>
  <c r="DM12" i="3"/>
  <c r="DL12" i="3"/>
  <c r="CR48" i="3"/>
  <c r="CS48" i="3"/>
  <c r="CT48" i="3"/>
  <c r="CU48" i="3"/>
  <c r="CV48" i="3"/>
  <c r="CW48" i="3"/>
  <c r="CX48" i="3"/>
  <c r="CY48" i="3"/>
  <c r="CR49" i="3"/>
  <c r="CS49" i="3"/>
  <c r="CT49" i="3"/>
  <c r="CU49" i="3"/>
  <c r="CV49" i="3"/>
  <c r="CW49" i="3"/>
  <c r="CX49" i="3"/>
  <c r="CY49" i="3"/>
  <c r="CQ49" i="3"/>
  <c r="CQ48" i="3"/>
  <c r="CR47" i="3"/>
  <c r="CS47" i="3"/>
  <c r="CT47" i="3"/>
  <c r="CU47" i="3"/>
  <c r="CV47" i="3"/>
  <c r="CW47" i="3"/>
  <c r="CX47" i="3"/>
  <c r="CY47" i="3"/>
  <c r="CQ47" i="3"/>
  <c r="CQ46" i="3"/>
  <c r="CR46" i="3"/>
  <c r="CS46" i="3"/>
  <c r="CT46" i="3"/>
  <c r="CU46" i="3"/>
  <c r="CV46" i="3"/>
  <c r="CW46" i="3"/>
  <c r="CX46" i="3"/>
  <c r="CY46" i="3"/>
  <c r="CQ45" i="3"/>
  <c r="CR45" i="3" l="1"/>
  <c r="CS45" i="3"/>
  <c r="CT45" i="3"/>
  <c r="CU45" i="3"/>
  <c r="CV45" i="3"/>
  <c r="CW45" i="3"/>
  <c r="CX45" i="3"/>
  <c r="CY45" i="3"/>
  <c r="I43" i="3"/>
  <c r="I42" i="3"/>
  <c r="I41" i="3"/>
  <c r="I40" i="3"/>
  <c r="I39" i="3"/>
  <c r="I38" i="3"/>
  <c r="I37" i="3"/>
  <c r="I36" i="3"/>
  <c r="I34" i="3"/>
  <c r="I33" i="3"/>
  <c r="I32" i="3"/>
  <c r="I31" i="3"/>
  <c r="I30" i="3"/>
  <c r="I29" i="3"/>
  <c r="I28" i="3"/>
  <c r="BP38" i="3" l="1"/>
  <c r="BQ38" i="3"/>
  <c r="BR38" i="3"/>
  <c r="BS38" i="3"/>
  <c r="BU38" i="3"/>
  <c r="BV38" i="3"/>
  <c r="BW38" i="3"/>
  <c r="BX38" i="3"/>
  <c r="BY38" i="3"/>
  <c r="BT38" i="3"/>
  <c r="BZ38" i="3"/>
  <c r="CA38" i="3"/>
  <c r="AM38" i="3" l="1"/>
  <c r="AK38" i="3"/>
  <c r="AL38" i="3" s="1"/>
  <c r="AI38" i="3"/>
  <c r="AG38" i="3"/>
  <c r="AH38" i="3" s="1"/>
  <c r="AP49" i="3" l="1"/>
  <c r="AU49" i="3"/>
  <c r="AX49" i="3"/>
  <c r="AV49" i="3"/>
  <c r="CP49" i="3"/>
  <c r="AS49" i="3"/>
  <c r="BA49" i="3"/>
  <c r="AW49" i="3"/>
  <c r="AQ49" i="3"/>
  <c r="AY49" i="3"/>
  <c r="AR49" i="3"/>
  <c r="AZ49" i="3"/>
  <c r="AT49" i="3"/>
  <c r="AQ46" i="3" l="1"/>
  <c r="AY46" i="3"/>
  <c r="AV46" i="3"/>
  <c r="AR46" i="3"/>
  <c r="AZ46" i="3"/>
  <c r="AP46" i="3"/>
  <c r="AT46" i="3"/>
  <c r="AW46" i="3"/>
  <c r="AS46" i="3"/>
  <c r="BA46" i="3"/>
  <c r="AX46" i="3"/>
  <c r="CP46" i="3"/>
  <c r="AU46" i="3"/>
  <c r="AS48" i="3"/>
  <c r="BA48" i="3"/>
  <c r="AV48" i="3"/>
  <c r="AX48" i="3"/>
  <c r="AR48" i="3"/>
  <c r="AT48" i="3"/>
  <c r="AP48" i="3"/>
  <c r="CP48" i="3"/>
  <c r="AQ48" i="3"/>
  <c r="AU48" i="3"/>
  <c r="AY48" i="3"/>
  <c r="AZ48" i="3"/>
  <c r="AW48" i="3"/>
  <c r="AU47" i="3"/>
  <c r="AV47" i="3"/>
  <c r="AQ47" i="3"/>
  <c r="AY47" i="3"/>
  <c r="AT47" i="3"/>
  <c r="AW47" i="3"/>
  <c r="AS47" i="3"/>
  <c r="AX47" i="3"/>
  <c r="AP47" i="3"/>
  <c r="AR47" i="3"/>
  <c r="AZ47" i="3"/>
  <c r="CP47" i="3"/>
  <c r="BA47" i="3"/>
  <c r="AU45" i="3" l="1"/>
  <c r="AW45" i="3"/>
  <c r="AX45" i="3"/>
  <c r="AV45" i="3"/>
  <c r="AZ45" i="3"/>
  <c r="AS45" i="3"/>
  <c r="AT45" i="3"/>
  <c r="CP45" i="3"/>
  <c r="AR45" i="3"/>
  <c r="BA45" i="3"/>
  <c r="AQ45" i="3"/>
  <c r="AY45" i="3"/>
  <c r="AP45" i="3"/>
  <c r="AL32" i="3" l="1"/>
  <c r="AH32" i="3"/>
  <c r="AM41" i="3"/>
  <c r="AK41" i="3"/>
  <c r="AL41" i="3" s="1"/>
  <c r="AI41" i="3"/>
  <c r="AG41" i="3"/>
  <c r="AH41" i="3" s="1"/>
  <c r="K29" i="3"/>
  <c r="K30" i="3"/>
  <c r="K31" i="3"/>
  <c r="K33" i="3"/>
  <c r="K34" i="3"/>
  <c r="K35" i="3"/>
  <c r="K36" i="3"/>
  <c r="K37" i="3"/>
  <c r="K39" i="3"/>
  <c r="K40" i="3"/>
  <c r="K41" i="3"/>
  <c r="K42" i="3"/>
  <c r="K43" i="3"/>
  <c r="K28" i="3"/>
  <c r="K13" i="3" l="1"/>
  <c r="K14" i="3"/>
  <c r="K15" i="3"/>
  <c r="K16" i="3"/>
  <c r="K17" i="3"/>
  <c r="K18" i="3"/>
  <c r="K19" i="3"/>
  <c r="K20" i="3"/>
  <c r="K21" i="3"/>
  <c r="K22" i="3"/>
  <c r="K23" i="3"/>
  <c r="K24" i="3"/>
  <c r="K25" i="3"/>
  <c r="K26" i="3"/>
  <c r="K27" i="3"/>
  <c r="K12" i="3"/>
  <c r="I13" i="3"/>
  <c r="I14" i="3"/>
  <c r="I15" i="3"/>
  <c r="I16" i="3"/>
  <c r="I17" i="3"/>
  <c r="I18" i="3"/>
  <c r="I19" i="3"/>
  <c r="I20" i="3"/>
  <c r="I21" i="3"/>
  <c r="I22" i="3"/>
  <c r="I23" i="3"/>
  <c r="I24" i="3"/>
  <c r="I25" i="3"/>
  <c r="I26" i="3"/>
  <c r="I27" i="3"/>
  <c r="I12" i="3"/>
  <c r="AF26" i="2" l="1"/>
  <c r="AM28" i="3" s="1"/>
  <c r="AF44" i="2"/>
  <c r="AM31" i="3" s="1"/>
  <c r="AF59" i="2"/>
  <c r="AM33" i="3" s="1"/>
  <c r="AF67" i="2"/>
  <c r="AM34" i="3" s="1"/>
  <c r="AF92" i="2"/>
  <c r="AM35" i="3" s="1"/>
  <c r="AF101" i="2"/>
  <c r="AM36" i="3" s="1"/>
  <c r="AF105" i="2"/>
  <c r="AM43" i="3" s="1"/>
  <c r="AF112" i="2"/>
  <c r="AM37" i="3" s="1"/>
  <c r="AF114" i="2"/>
  <c r="AM39" i="3" s="1"/>
  <c r="AF133" i="2"/>
  <c r="AM40" i="3" s="1"/>
  <c r="AF149" i="2"/>
  <c r="AM42" i="3" s="1"/>
  <c r="AF33" i="2"/>
  <c r="AM29" i="3" s="1"/>
  <c r="AE33" i="2"/>
  <c r="AK29" i="3" s="1"/>
  <c r="AL29" i="3" s="1"/>
  <c r="AE44" i="2"/>
  <c r="AK31" i="3" s="1"/>
  <c r="AL31" i="3" s="1"/>
  <c r="AE59" i="2"/>
  <c r="AK33" i="3" s="1"/>
  <c r="AL33" i="3" s="1"/>
  <c r="AE67" i="2"/>
  <c r="AK34" i="3" s="1"/>
  <c r="AL34" i="3" s="1"/>
  <c r="AE92" i="2"/>
  <c r="AK35" i="3" s="1"/>
  <c r="AL35" i="3" s="1"/>
  <c r="AE101" i="2"/>
  <c r="AK36" i="3" s="1"/>
  <c r="AL36" i="3" s="1"/>
  <c r="AE105" i="2"/>
  <c r="AK43" i="3" s="1"/>
  <c r="AL43" i="3" s="1"/>
  <c r="AE112" i="2"/>
  <c r="AK37" i="3" s="1"/>
  <c r="AL37" i="3" s="1"/>
  <c r="AE114" i="2"/>
  <c r="AK39" i="3" s="1"/>
  <c r="AL39" i="3" s="1"/>
  <c r="AE133" i="2"/>
  <c r="AK40" i="3" s="1"/>
  <c r="AL40" i="3" s="1"/>
  <c r="AE149" i="2"/>
  <c r="AK42" i="3" s="1"/>
  <c r="AL42" i="3" s="1"/>
  <c r="AE26" i="2"/>
  <c r="AK28" i="3" s="1"/>
  <c r="AL28" i="3" s="1"/>
  <c r="AC33" i="2"/>
  <c r="AI29" i="3" s="1"/>
  <c r="AC34" i="2"/>
  <c r="AI30" i="3" s="1"/>
  <c r="AC44" i="2"/>
  <c r="AI31" i="3" s="1"/>
  <c r="AC59" i="2"/>
  <c r="AI33" i="3" s="1"/>
  <c r="AC67" i="2"/>
  <c r="AI34" i="3" s="1"/>
  <c r="AC92" i="2"/>
  <c r="AI35" i="3" s="1"/>
  <c r="AC101" i="2"/>
  <c r="AI36" i="3" s="1"/>
  <c r="AC105" i="2"/>
  <c r="AI43" i="3" s="1"/>
  <c r="AC112" i="2"/>
  <c r="AI37" i="3" s="1"/>
  <c r="AC114" i="2"/>
  <c r="AI39" i="3" s="1"/>
  <c r="AC133" i="2"/>
  <c r="AI40" i="3" s="1"/>
  <c r="AC149" i="2"/>
  <c r="AI42" i="3" s="1"/>
  <c r="AB33" i="2"/>
  <c r="AG29" i="3" s="1"/>
  <c r="AH29" i="3" s="1"/>
  <c r="AB34" i="2"/>
  <c r="AG30" i="3" s="1"/>
  <c r="AH30" i="3" s="1"/>
  <c r="AB44" i="2"/>
  <c r="AG31" i="3" s="1"/>
  <c r="AH31" i="3" s="1"/>
  <c r="AB59" i="2"/>
  <c r="AG33" i="3" s="1"/>
  <c r="AH33" i="3" s="1"/>
  <c r="AB67" i="2"/>
  <c r="AG34" i="3" s="1"/>
  <c r="AH34" i="3" s="1"/>
  <c r="AB92" i="2"/>
  <c r="AG35" i="3" s="1"/>
  <c r="AH35" i="3" s="1"/>
  <c r="AB101" i="2"/>
  <c r="AG36" i="3" s="1"/>
  <c r="AH36" i="3" s="1"/>
  <c r="AB105" i="2"/>
  <c r="AG43" i="3" s="1"/>
  <c r="AH43" i="3" s="1"/>
  <c r="AB112" i="2"/>
  <c r="AG37" i="3" s="1"/>
  <c r="AH37" i="3" s="1"/>
  <c r="AB114" i="2"/>
  <c r="AG39" i="3" s="1"/>
  <c r="AH39" i="3" s="1"/>
  <c r="AB133" i="2"/>
  <c r="AG40" i="3" s="1"/>
  <c r="AH40" i="3" s="1"/>
  <c r="AB149" i="2"/>
  <c r="AG42" i="3" s="1"/>
  <c r="AH42" i="3" s="1"/>
  <c r="AC26" i="2"/>
  <c r="AI28" i="3" s="1"/>
  <c r="AB26" i="2"/>
  <c r="AG28" i="3" s="1"/>
  <c r="AH28" i="3" s="1"/>
  <c r="J1" i="2" l="1"/>
  <c r="I117" i="2"/>
  <c r="N117" i="2"/>
  <c r="P117" i="2"/>
  <c r="AE117" i="2"/>
  <c r="AF117" i="2"/>
  <c r="AF151" i="2"/>
  <c r="AF148" i="2"/>
  <c r="AF147" i="2"/>
  <c r="AF146" i="2"/>
  <c r="AF145" i="2"/>
  <c r="AF144" i="2"/>
  <c r="AF143" i="2"/>
  <c r="AF142" i="2"/>
  <c r="AF141" i="2"/>
  <c r="AF140" i="2"/>
  <c r="AF137" i="2"/>
  <c r="AF136" i="2"/>
  <c r="AF135" i="2"/>
  <c r="AF134" i="2"/>
  <c r="AF132" i="2"/>
  <c r="AF131" i="2"/>
  <c r="AF130" i="2"/>
  <c r="AF129" i="2"/>
  <c r="AF128" i="2"/>
  <c r="AF127" i="2"/>
  <c r="AF126" i="2"/>
  <c r="AF125" i="2"/>
  <c r="AF124" i="2"/>
  <c r="AF123" i="2"/>
  <c r="AF122" i="2"/>
  <c r="AF121" i="2"/>
  <c r="AF120" i="2"/>
  <c r="AF119" i="2"/>
  <c r="AF118" i="2"/>
  <c r="AF116" i="2"/>
  <c r="AF115" i="2"/>
  <c r="AF113" i="2"/>
  <c r="AF110" i="2"/>
  <c r="AF109" i="2"/>
  <c r="AF108" i="2"/>
  <c r="AF106" i="2"/>
  <c r="AF104" i="2"/>
  <c r="AF103" i="2"/>
  <c r="AF102" i="2"/>
  <c r="AF99" i="2"/>
  <c r="AF98" i="2"/>
  <c r="AF97" i="2"/>
  <c r="AF96" i="2"/>
  <c r="AF95" i="2"/>
  <c r="AF94" i="2"/>
  <c r="AF93" i="2"/>
  <c r="AF91" i="2"/>
  <c r="AF90" i="2"/>
  <c r="AF89" i="2"/>
  <c r="AF88" i="2"/>
  <c r="AF86" i="2"/>
  <c r="AF85" i="2"/>
  <c r="AF83" i="2"/>
  <c r="AF82" i="2"/>
  <c r="AF81" i="2"/>
  <c r="AF80" i="2"/>
  <c r="AF79" i="2"/>
  <c r="AF78" i="2"/>
  <c r="AF77" i="2"/>
  <c r="AF76" i="2"/>
  <c r="AF75" i="2"/>
  <c r="AF74" i="2"/>
  <c r="AF73" i="2"/>
  <c r="AF72" i="2"/>
  <c r="AF71" i="2"/>
  <c r="AF70" i="2"/>
  <c r="AF69" i="2"/>
  <c r="AF68" i="2"/>
  <c r="AF66" i="2"/>
  <c r="AF65" i="2"/>
  <c r="AF64" i="2"/>
  <c r="AF63" i="2"/>
  <c r="AF62" i="2"/>
  <c r="AF60" i="2"/>
  <c r="AF58" i="2"/>
  <c r="AF56" i="2"/>
  <c r="AF53" i="2"/>
  <c r="AF51" i="2"/>
  <c r="AF50" i="2"/>
  <c r="AF49" i="2"/>
  <c r="AF48" i="2"/>
  <c r="AM32" i="3" s="1"/>
  <c r="AF47" i="2"/>
  <c r="AF46" i="2"/>
  <c r="AF45" i="2"/>
  <c r="AF42" i="2"/>
  <c r="AF41" i="2"/>
  <c r="AF40" i="2"/>
  <c r="AF39" i="2"/>
  <c r="AF38" i="2"/>
  <c r="AF37" i="2"/>
  <c r="AF36" i="2"/>
  <c r="AF35" i="2"/>
  <c r="AF32" i="2"/>
  <c r="AF31" i="2"/>
  <c r="AF30" i="2"/>
  <c r="AF28" i="2"/>
  <c r="AF25" i="2"/>
  <c r="AF24" i="2"/>
  <c r="AF23" i="2"/>
  <c r="AF22" i="2"/>
  <c r="AF21" i="2"/>
  <c r="AF20" i="2"/>
  <c r="AF18" i="2"/>
  <c r="AF17" i="2"/>
  <c r="AF16" i="2"/>
  <c r="AF14" i="2"/>
  <c r="AF13" i="2"/>
  <c r="AE151" i="2"/>
  <c r="AE148" i="2"/>
  <c r="AE147" i="2"/>
  <c r="AE146" i="2"/>
  <c r="AE145" i="2"/>
  <c r="AE144" i="2"/>
  <c r="AE143" i="2"/>
  <c r="AE142" i="2"/>
  <c r="AE141" i="2"/>
  <c r="AE140" i="2"/>
  <c r="AE137" i="2"/>
  <c r="AE136" i="2"/>
  <c r="AE135" i="2"/>
  <c r="AE134" i="2"/>
  <c r="AE132" i="2"/>
  <c r="AE131" i="2"/>
  <c r="AE130" i="2"/>
  <c r="AE129" i="2"/>
  <c r="AE128" i="2"/>
  <c r="AE127" i="2"/>
  <c r="AE126" i="2"/>
  <c r="AE125" i="2"/>
  <c r="AE124" i="2"/>
  <c r="AE123" i="2"/>
  <c r="AE122" i="2"/>
  <c r="AE121" i="2"/>
  <c r="AE120" i="2"/>
  <c r="AE119" i="2"/>
  <c r="AE118" i="2"/>
  <c r="AE116" i="2"/>
  <c r="AE115" i="2"/>
  <c r="AE113" i="2"/>
  <c r="AE110" i="2"/>
  <c r="AE109" i="2"/>
  <c r="AE108" i="2"/>
  <c r="AE106" i="2"/>
  <c r="AE104" i="2"/>
  <c r="AE103" i="2"/>
  <c r="AE102" i="2"/>
  <c r="AE99" i="2"/>
  <c r="AE98" i="2"/>
  <c r="AE97" i="2"/>
  <c r="AE96" i="2"/>
  <c r="AE95" i="2"/>
  <c r="AE94" i="2"/>
  <c r="AE93" i="2"/>
  <c r="AE91" i="2"/>
  <c r="AE90" i="2"/>
  <c r="AE89" i="2"/>
  <c r="AE88" i="2"/>
  <c r="AE86" i="2"/>
  <c r="AE85" i="2"/>
  <c r="AE83" i="2"/>
  <c r="AE82" i="2"/>
  <c r="AE81" i="2"/>
  <c r="AE80" i="2"/>
  <c r="AE79" i="2"/>
  <c r="AE78" i="2"/>
  <c r="AE77" i="2"/>
  <c r="AE76" i="2"/>
  <c r="AE75" i="2"/>
  <c r="AE74" i="2"/>
  <c r="AE73" i="2"/>
  <c r="AE72" i="2"/>
  <c r="AE71" i="2"/>
  <c r="AE70" i="2"/>
  <c r="AE69" i="2"/>
  <c r="AE68" i="2"/>
  <c r="AE66" i="2"/>
  <c r="AE65" i="2"/>
  <c r="AE64" i="2"/>
  <c r="AE63" i="2"/>
  <c r="AE62" i="2"/>
  <c r="AE60" i="2"/>
  <c r="AE58" i="2"/>
  <c r="AE56" i="2"/>
  <c r="AE53" i="2"/>
  <c r="AE51" i="2"/>
  <c r="AE50" i="2"/>
  <c r="AE49" i="2"/>
  <c r="AE48" i="2"/>
  <c r="AE47" i="2"/>
  <c r="AE46" i="2"/>
  <c r="AE45" i="2"/>
  <c r="AE42" i="2"/>
  <c r="AE41" i="2"/>
  <c r="AE40" i="2"/>
  <c r="AE39" i="2"/>
  <c r="AE38" i="2"/>
  <c r="AE37" i="2"/>
  <c r="AE36" i="2"/>
  <c r="AE35" i="2"/>
  <c r="AE32" i="2"/>
  <c r="AE31" i="2"/>
  <c r="AE30" i="2"/>
  <c r="AE28" i="2"/>
  <c r="AE25" i="2"/>
  <c r="AE24" i="2"/>
  <c r="AE23" i="2"/>
  <c r="AE22" i="2"/>
  <c r="AE21" i="2"/>
  <c r="AE20" i="2"/>
  <c r="AE18" i="2"/>
  <c r="AE17" i="2"/>
  <c r="AE16" i="2"/>
  <c r="AE14" i="2"/>
  <c r="AE13" i="2"/>
  <c r="AC151" i="2"/>
  <c r="AC150" i="2"/>
  <c r="AC148" i="2"/>
  <c r="AC147" i="2"/>
  <c r="AC146" i="2"/>
  <c r="AC145" i="2"/>
  <c r="AC144" i="2"/>
  <c r="AC143" i="2"/>
  <c r="AC142" i="2"/>
  <c r="AC141" i="2"/>
  <c r="AC140" i="2"/>
  <c r="AC137" i="2"/>
  <c r="AC136" i="2"/>
  <c r="AC135" i="2"/>
  <c r="AC134" i="2"/>
  <c r="AC132" i="2"/>
  <c r="AC131" i="2"/>
  <c r="AC130" i="2"/>
  <c r="AC129" i="2"/>
  <c r="AC128" i="2"/>
  <c r="AC127" i="2"/>
  <c r="AC126" i="2"/>
  <c r="AC125" i="2"/>
  <c r="AC124" i="2"/>
  <c r="AC123" i="2"/>
  <c r="AC122" i="2"/>
  <c r="AC121" i="2"/>
  <c r="AC120" i="2"/>
  <c r="AC119" i="2"/>
  <c r="AC118" i="2"/>
  <c r="AC116" i="2"/>
  <c r="AC115" i="2"/>
  <c r="AC113" i="2"/>
  <c r="AC110" i="2"/>
  <c r="AC109" i="2"/>
  <c r="AC108" i="2"/>
  <c r="AC106" i="2"/>
  <c r="AC104" i="2"/>
  <c r="AC103" i="2"/>
  <c r="AC102" i="2"/>
  <c r="AC99" i="2"/>
  <c r="AC98" i="2"/>
  <c r="AC97" i="2"/>
  <c r="AC96" i="2"/>
  <c r="AC95" i="2"/>
  <c r="AC94" i="2"/>
  <c r="AC93" i="2"/>
  <c r="AC91" i="2"/>
  <c r="AC90" i="2"/>
  <c r="AC89" i="2"/>
  <c r="AC88" i="2"/>
  <c r="AC86" i="2"/>
  <c r="AC85" i="2"/>
  <c r="AC83" i="2"/>
  <c r="AC82" i="2"/>
  <c r="AC81" i="2"/>
  <c r="AC80" i="2"/>
  <c r="AC79" i="2"/>
  <c r="AC78" i="2"/>
  <c r="AC77" i="2"/>
  <c r="AC76" i="2"/>
  <c r="AC75" i="2"/>
  <c r="AC74" i="2"/>
  <c r="AC73" i="2"/>
  <c r="AC72" i="2"/>
  <c r="AC71" i="2"/>
  <c r="AC70" i="2"/>
  <c r="AC69" i="2"/>
  <c r="AC68" i="2"/>
  <c r="AC66" i="2"/>
  <c r="AC65" i="2"/>
  <c r="AC64" i="2"/>
  <c r="AC63" i="2"/>
  <c r="AC62" i="2"/>
  <c r="AC60" i="2"/>
  <c r="AC58" i="2"/>
  <c r="AC56" i="2"/>
  <c r="AC53" i="2"/>
  <c r="AC51" i="2"/>
  <c r="AC50" i="2"/>
  <c r="AC49" i="2"/>
  <c r="AC48" i="2"/>
  <c r="AI32" i="3" s="1"/>
  <c r="AC47" i="2"/>
  <c r="AC46" i="2"/>
  <c r="AC45" i="2"/>
  <c r="AC42" i="2"/>
  <c r="AC41" i="2"/>
  <c r="AC40" i="2"/>
  <c r="AC39" i="2"/>
  <c r="AC38" i="2"/>
  <c r="AC37" i="2"/>
  <c r="AC36" i="2"/>
  <c r="AC35" i="2"/>
  <c r="AC32" i="2"/>
  <c r="AC31" i="2"/>
  <c r="AC30" i="2"/>
  <c r="AC28" i="2"/>
  <c r="AC25" i="2"/>
  <c r="AC24" i="2"/>
  <c r="AC23" i="2"/>
  <c r="AC22" i="2"/>
  <c r="AC21" i="2"/>
  <c r="AC20" i="2"/>
  <c r="AC18" i="2"/>
  <c r="AC17" i="2"/>
  <c r="AC16" i="2"/>
  <c r="AC14" i="2"/>
  <c r="AC13" i="2"/>
  <c r="AB151" i="2"/>
  <c r="AB150" i="2"/>
  <c r="AB148" i="2"/>
  <c r="AB147" i="2"/>
  <c r="AB146" i="2"/>
  <c r="AB145" i="2"/>
  <c r="AB144" i="2"/>
  <c r="AB143" i="2"/>
  <c r="AB142" i="2"/>
  <c r="AB141" i="2"/>
  <c r="AB140" i="2"/>
  <c r="AB137" i="2"/>
  <c r="AB136" i="2"/>
  <c r="AB135" i="2"/>
  <c r="AB134" i="2"/>
  <c r="AB132" i="2"/>
  <c r="AB131" i="2"/>
  <c r="AB130" i="2"/>
  <c r="AB129" i="2"/>
  <c r="AB128" i="2"/>
  <c r="AB127" i="2"/>
  <c r="AB126" i="2"/>
  <c r="AB125" i="2"/>
  <c r="AB124" i="2"/>
  <c r="AB123" i="2"/>
  <c r="AB122" i="2"/>
  <c r="AB121" i="2"/>
  <c r="AB120" i="2"/>
  <c r="AB119" i="2"/>
  <c r="AB118" i="2"/>
  <c r="AB116" i="2"/>
  <c r="AB115" i="2"/>
  <c r="AB113" i="2"/>
  <c r="AB110" i="2"/>
  <c r="AB109" i="2"/>
  <c r="AB108" i="2"/>
  <c r="AB106" i="2"/>
  <c r="AB104" i="2"/>
  <c r="AB103" i="2"/>
  <c r="AB102" i="2"/>
  <c r="AB99" i="2"/>
  <c r="AB98" i="2"/>
  <c r="AB97" i="2"/>
  <c r="AB96" i="2"/>
  <c r="AB95" i="2"/>
  <c r="AB94" i="2"/>
  <c r="AB93" i="2"/>
  <c r="AB91" i="2"/>
  <c r="AB90" i="2"/>
  <c r="AB89" i="2"/>
  <c r="AB88" i="2"/>
  <c r="AB86" i="2"/>
  <c r="AB85" i="2"/>
  <c r="AB83" i="2"/>
  <c r="AB82" i="2"/>
  <c r="AB81" i="2"/>
  <c r="AB80" i="2"/>
  <c r="AB79" i="2"/>
  <c r="AB78" i="2"/>
  <c r="AB77" i="2"/>
  <c r="AB76" i="2"/>
  <c r="AB75" i="2"/>
  <c r="AB74" i="2"/>
  <c r="AB73" i="2"/>
  <c r="AB72" i="2"/>
  <c r="AB71" i="2"/>
  <c r="AB70" i="2"/>
  <c r="AB69" i="2"/>
  <c r="AB68" i="2"/>
  <c r="AB66" i="2"/>
  <c r="AB65" i="2"/>
  <c r="AB64" i="2"/>
  <c r="AB63" i="2"/>
  <c r="AB62" i="2"/>
  <c r="AB60" i="2"/>
  <c r="AB58" i="2"/>
  <c r="AB56" i="2"/>
  <c r="AB53" i="2"/>
  <c r="AB51" i="2"/>
  <c r="AB50" i="2"/>
  <c r="AB49" i="2"/>
  <c r="AB48" i="2"/>
  <c r="AB47" i="2"/>
  <c r="AB46" i="2"/>
  <c r="AB45" i="2"/>
  <c r="AB42" i="2"/>
  <c r="AB41" i="2"/>
  <c r="AB40" i="2"/>
  <c r="AB39" i="2"/>
  <c r="AB38" i="2"/>
  <c r="AB37" i="2"/>
  <c r="AB36" i="2"/>
  <c r="AB35" i="2"/>
  <c r="AB32" i="2"/>
  <c r="AB31" i="2"/>
  <c r="AB30" i="2"/>
  <c r="AB28" i="2"/>
  <c r="AB25" i="2"/>
  <c r="AB24" i="2"/>
  <c r="AB23" i="2"/>
  <c r="AB22" i="2"/>
  <c r="AB21" i="2"/>
  <c r="AB20" i="2"/>
  <c r="AB18" i="2"/>
  <c r="AB17" i="2"/>
  <c r="AB16" i="2"/>
  <c r="AB14" i="2"/>
  <c r="AB13" i="2"/>
  <c r="AC13" i="3"/>
  <c r="AC14" i="3"/>
  <c r="AC15" i="3"/>
  <c r="AC16" i="3"/>
  <c r="AC17" i="3"/>
  <c r="AC18" i="3"/>
  <c r="AC19" i="3"/>
  <c r="AC20" i="3"/>
  <c r="AC21" i="3"/>
  <c r="AC22" i="3"/>
  <c r="AC23" i="3"/>
  <c r="AC24" i="3"/>
  <c r="AC25" i="3"/>
  <c r="AC26" i="3"/>
  <c r="AC27" i="3"/>
  <c r="AC12" i="3"/>
  <c r="J13" i="4"/>
  <c r="J14" i="4"/>
  <c r="J15" i="4"/>
  <c r="J16" i="4"/>
  <c r="J17" i="4"/>
  <c r="J18" i="4"/>
  <c r="J19" i="4"/>
  <c r="J20" i="4"/>
  <c r="J21" i="4"/>
  <c r="J22" i="4"/>
  <c r="J23" i="4"/>
  <c r="J24" i="4"/>
  <c r="J25" i="4"/>
  <c r="J26" i="4"/>
  <c r="J27" i="4"/>
  <c r="J28" i="4"/>
  <c r="J29" i="4"/>
  <c r="J30" i="4"/>
  <c r="J31" i="4"/>
  <c r="J32" i="4"/>
  <c r="J33" i="4"/>
  <c r="J34" i="4"/>
  <c r="J35" i="4"/>
  <c r="J36" i="4"/>
  <c r="J37" i="4"/>
  <c r="J38" i="4"/>
  <c r="J39" i="4"/>
  <c r="J40" i="4"/>
  <c r="J41" i="4"/>
  <c r="J42" i="4"/>
  <c r="J43" i="4"/>
  <c r="J44" i="4"/>
  <c r="J45" i="4"/>
  <c r="J46" i="4"/>
  <c r="J47" i="4"/>
  <c r="J48" i="4"/>
  <c r="J49" i="4"/>
  <c r="J50" i="4"/>
  <c r="J51" i="4"/>
  <c r="J52" i="4"/>
  <c r="J53" i="4"/>
  <c r="J54" i="4"/>
  <c r="J55" i="4"/>
  <c r="J56" i="4"/>
  <c r="J57" i="4"/>
  <c r="J58" i="4"/>
  <c r="J59" i="4"/>
  <c r="J60" i="4"/>
  <c r="J61" i="4"/>
  <c r="J62" i="4"/>
  <c r="J63" i="4"/>
  <c r="J64" i="4"/>
  <c r="J65" i="4"/>
  <c r="J66" i="4"/>
  <c r="J67" i="4"/>
  <c r="J68" i="4"/>
  <c r="J69" i="4"/>
  <c r="J70" i="4"/>
  <c r="J71" i="4"/>
  <c r="J72" i="4"/>
  <c r="J73" i="4"/>
  <c r="J74" i="4"/>
  <c r="J75" i="4"/>
  <c r="J76" i="4"/>
  <c r="J77" i="4"/>
  <c r="J78" i="4"/>
  <c r="J79" i="4"/>
  <c r="J80" i="4"/>
  <c r="J81" i="4"/>
  <c r="J82" i="4"/>
  <c r="J83" i="4"/>
  <c r="J84" i="4"/>
  <c r="J85" i="4"/>
  <c r="J86" i="4"/>
  <c r="J87" i="4"/>
  <c r="J88" i="4"/>
  <c r="J89" i="4"/>
  <c r="J90" i="4"/>
  <c r="J91" i="4"/>
  <c r="J92" i="4"/>
  <c r="J93" i="4"/>
  <c r="J94" i="4"/>
  <c r="J95" i="4"/>
  <c r="J96" i="4"/>
  <c r="J97" i="4"/>
  <c r="J98" i="4"/>
  <c r="J99" i="4"/>
  <c r="J100" i="4"/>
  <c r="J101" i="4"/>
  <c r="J102" i="4"/>
  <c r="J103" i="4"/>
  <c r="J104" i="4"/>
  <c r="J105" i="4"/>
  <c r="J106" i="4"/>
  <c r="J107" i="4"/>
  <c r="J108" i="4"/>
  <c r="J109" i="4"/>
  <c r="J110" i="4"/>
  <c r="J111" i="4"/>
  <c r="J112" i="4"/>
  <c r="J113" i="4"/>
  <c r="J114" i="4"/>
  <c r="J115" i="4"/>
  <c r="J116" i="4"/>
  <c r="J117" i="4"/>
  <c r="J118" i="4"/>
  <c r="J119" i="4"/>
  <c r="J120" i="4"/>
  <c r="J121" i="4"/>
  <c r="J122" i="4"/>
  <c r="J123" i="4"/>
  <c r="J124" i="4"/>
  <c r="J125" i="4"/>
  <c r="J126" i="4"/>
  <c r="J127" i="4"/>
  <c r="J128" i="4"/>
  <c r="J129" i="4"/>
  <c r="J130" i="4"/>
  <c r="J131" i="4"/>
  <c r="J132" i="4"/>
  <c r="J133" i="4"/>
  <c r="J134" i="4"/>
  <c r="J135" i="4"/>
  <c r="J136" i="4"/>
  <c r="J137" i="4"/>
  <c r="J138" i="4"/>
  <c r="J139" i="4"/>
  <c r="J140" i="4"/>
  <c r="J141" i="4"/>
  <c r="J142" i="4"/>
  <c r="J143" i="4"/>
  <c r="J144" i="4"/>
  <c r="J145" i="4"/>
  <c r="J146" i="4"/>
  <c r="J147" i="4"/>
  <c r="J148" i="4"/>
  <c r="J149" i="4"/>
  <c r="J150" i="4"/>
  <c r="J151" i="4"/>
  <c r="J152" i="4"/>
  <c r="J153" i="4"/>
  <c r="J154" i="4"/>
  <c r="J155" i="4"/>
  <c r="J156" i="4"/>
  <c r="J157" i="4"/>
  <c r="J158" i="4"/>
  <c r="J159" i="4"/>
  <c r="J160" i="4"/>
  <c r="J161" i="4"/>
  <c r="J162" i="4"/>
  <c r="J163" i="4"/>
  <c r="J164" i="4"/>
  <c r="J165" i="4"/>
  <c r="J166" i="4"/>
  <c r="J167" i="4"/>
  <c r="J168" i="4"/>
  <c r="J169" i="4"/>
  <c r="J170" i="4"/>
  <c r="J171" i="4"/>
  <c r="J172" i="4"/>
  <c r="J173" i="4"/>
  <c r="J174" i="4"/>
  <c r="J175" i="4"/>
  <c r="J176" i="4"/>
  <c r="J177" i="4"/>
  <c r="J178" i="4"/>
  <c r="J179" i="4"/>
  <c r="J180" i="4"/>
  <c r="J181" i="4"/>
  <c r="J182" i="4"/>
  <c r="J183" i="4"/>
  <c r="J184" i="4"/>
  <c r="J185" i="4"/>
  <c r="J186" i="4"/>
  <c r="J187" i="4"/>
  <c r="J188" i="4"/>
  <c r="J189" i="4"/>
  <c r="J190" i="4"/>
  <c r="J191" i="4"/>
  <c r="J192" i="4"/>
  <c r="J193" i="4"/>
  <c r="J194" i="4"/>
  <c r="J195" i="4"/>
  <c r="J196" i="4"/>
  <c r="J197" i="4"/>
  <c r="J198" i="4"/>
  <c r="J199" i="4"/>
  <c r="J200" i="4"/>
  <c r="J201" i="4"/>
  <c r="J202" i="4"/>
  <c r="J203" i="4"/>
  <c r="J204" i="4"/>
  <c r="J205" i="4"/>
  <c r="J206" i="4"/>
  <c r="J207" i="4"/>
  <c r="J208" i="4"/>
  <c r="J209" i="4"/>
  <c r="J210" i="4"/>
  <c r="J211" i="4"/>
  <c r="J212" i="4"/>
  <c r="J213" i="4"/>
  <c r="J214" i="4"/>
  <c r="J215" i="4"/>
  <c r="J216" i="4"/>
  <c r="J217" i="4"/>
  <c r="J218" i="4"/>
  <c r="J219" i="4"/>
  <c r="J220" i="4"/>
  <c r="J221" i="4"/>
  <c r="J222" i="4"/>
  <c r="J223" i="4"/>
  <c r="J224" i="4"/>
  <c r="J225" i="4"/>
  <c r="J226" i="4"/>
  <c r="J227" i="4"/>
  <c r="J12" i="4"/>
  <c r="P13" i="2" l="1"/>
  <c r="P14" i="2"/>
  <c r="P15" i="2"/>
  <c r="P16" i="2"/>
  <c r="P17" i="2"/>
  <c r="P18" i="2"/>
  <c r="P19" i="2"/>
  <c r="P20" i="2"/>
  <c r="P21" i="2"/>
  <c r="P22" i="2"/>
  <c r="P23" i="2"/>
  <c r="P24" i="2"/>
  <c r="P25" i="2"/>
  <c r="P26" i="2"/>
  <c r="P27" i="2"/>
  <c r="P28" i="2"/>
  <c r="P29" i="2"/>
  <c r="P30" i="2"/>
  <c r="P31" i="2"/>
  <c r="P32" i="2"/>
  <c r="P33" i="2"/>
  <c r="P34" i="2"/>
  <c r="P35" i="2"/>
  <c r="P36" i="2"/>
  <c r="P37" i="2"/>
  <c r="P38" i="2"/>
  <c r="P39" i="2"/>
  <c r="P40" i="2"/>
  <c r="P41" i="2"/>
  <c r="P42" i="2"/>
  <c r="P43" i="2"/>
  <c r="P44" i="2"/>
  <c r="P45" i="2"/>
  <c r="P46" i="2"/>
  <c r="P47" i="2"/>
  <c r="P48" i="2"/>
  <c r="P49" i="2"/>
  <c r="P50" i="2"/>
  <c r="P51" i="2"/>
  <c r="P52" i="2"/>
  <c r="P53" i="2"/>
  <c r="P54" i="2"/>
  <c r="P55" i="2"/>
  <c r="P56" i="2"/>
  <c r="P57" i="2"/>
  <c r="P58" i="2"/>
  <c r="P59" i="2"/>
  <c r="P60" i="2"/>
  <c r="P61" i="2"/>
  <c r="P62" i="2"/>
  <c r="P63" i="2"/>
  <c r="P64" i="2"/>
  <c r="P65" i="2"/>
  <c r="P66" i="2"/>
  <c r="P67" i="2"/>
  <c r="P68" i="2"/>
  <c r="P69" i="2"/>
  <c r="P70" i="2"/>
  <c r="P71" i="2"/>
  <c r="P72" i="2"/>
  <c r="P73" i="2"/>
  <c r="P74" i="2"/>
  <c r="P75" i="2"/>
  <c r="P76" i="2"/>
  <c r="P77" i="2"/>
  <c r="P78" i="2"/>
  <c r="P79" i="2"/>
  <c r="P80" i="2"/>
  <c r="P81" i="2"/>
  <c r="P82" i="2"/>
  <c r="P83" i="2"/>
  <c r="P85" i="2"/>
  <c r="P86" i="2"/>
  <c r="P87" i="2"/>
  <c r="P88" i="2"/>
  <c r="P89" i="2"/>
  <c r="P90" i="2"/>
  <c r="P91" i="2"/>
  <c r="P92" i="2"/>
  <c r="P93" i="2"/>
  <c r="P94" i="2"/>
  <c r="P95" i="2"/>
  <c r="P96" i="2"/>
  <c r="P97" i="2"/>
  <c r="P98" i="2"/>
  <c r="P99" i="2"/>
  <c r="P100" i="2"/>
  <c r="P101" i="2"/>
  <c r="P102" i="2"/>
  <c r="P103" i="2"/>
  <c r="P104" i="2"/>
  <c r="P105" i="2"/>
  <c r="P106" i="2"/>
  <c r="P107" i="2"/>
  <c r="P108" i="2"/>
  <c r="P109" i="2"/>
  <c r="P110" i="2"/>
  <c r="P111" i="2"/>
  <c r="P112" i="2"/>
  <c r="P113" i="2"/>
  <c r="P114" i="2"/>
  <c r="P115" i="2"/>
  <c r="P116" i="2"/>
  <c r="P118" i="2"/>
  <c r="P119" i="2"/>
  <c r="P120" i="2"/>
  <c r="P121" i="2"/>
  <c r="P122" i="2"/>
  <c r="P123" i="2"/>
  <c r="P124" i="2"/>
  <c r="P125" i="2"/>
  <c r="P126" i="2"/>
  <c r="P127" i="2"/>
  <c r="P128" i="2"/>
  <c r="P129" i="2"/>
  <c r="P130" i="2"/>
  <c r="P131" i="2"/>
  <c r="P132" i="2"/>
  <c r="P133" i="2"/>
  <c r="P134" i="2"/>
  <c r="P135" i="2"/>
  <c r="P136" i="2"/>
  <c r="P137" i="2"/>
  <c r="P138" i="2"/>
  <c r="P139" i="2"/>
  <c r="P140" i="2"/>
  <c r="P141" i="2"/>
  <c r="P142" i="2"/>
  <c r="P143" i="2"/>
  <c r="P144" i="2"/>
  <c r="P145" i="2"/>
  <c r="P146" i="2"/>
  <c r="P147" i="2"/>
  <c r="P148" i="2"/>
  <c r="P149" i="2"/>
  <c r="P150" i="2"/>
  <c r="P151" i="2"/>
  <c r="P12" i="2"/>
  <c r="N12" i="2" l="1"/>
  <c r="I96" i="2" l="1"/>
  <c r="I127" i="2"/>
  <c r="I71" i="2" l="1"/>
  <c r="I47" i="2"/>
  <c r="I122" i="2"/>
  <c r="I109" i="2"/>
  <c r="I52" i="2"/>
  <c r="I27" i="2"/>
  <c r="I84" i="2"/>
  <c r="I28" i="2"/>
  <c r="I51" i="2"/>
  <c r="I143" i="2"/>
  <c r="I100" i="2"/>
  <c r="I94" i="2"/>
  <c r="I33" i="2"/>
  <c r="I149" i="2"/>
  <c r="I78" i="2"/>
  <c r="I53" i="2"/>
  <c r="I126" i="2"/>
  <c r="I31" i="2"/>
  <c r="I114" i="2"/>
  <c r="I59" i="2"/>
  <c r="I136" i="2"/>
  <c r="I20" i="2"/>
  <c r="I104" i="2"/>
  <c r="I129" i="2"/>
  <c r="I103" i="2"/>
  <c r="I146" i="2"/>
  <c r="I101" i="2"/>
  <c r="I40" i="2"/>
  <c r="I131" i="2"/>
  <c r="I107" i="2"/>
  <c r="I111" i="2"/>
  <c r="I23" i="2"/>
  <c r="I87" i="2"/>
  <c r="I144" i="2"/>
  <c r="I18" i="2"/>
  <c r="I17" i="2"/>
  <c r="I49" i="2"/>
  <c r="I102" i="2"/>
  <c r="I99" i="2"/>
  <c r="I56" i="2"/>
  <c r="I32" i="2"/>
  <c r="I95" i="2"/>
  <c r="I137" i="2"/>
  <c r="I66" i="2"/>
  <c r="I82" i="2"/>
  <c r="I50" i="2"/>
  <c r="I85" i="2"/>
  <c r="I106" i="2"/>
  <c r="I147" i="2"/>
  <c r="I86" i="2"/>
  <c r="I92" i="2"/>
  <c r="I24" i="2"/>
  <c r="I29" i="2"/>
  <c r="I16" i="2"/>
  <c r="I138" i="2"/>
  <c r="I26" i="2"/>
  <c r="I150" i="2"/>
  <c r="I90" i="2"/>
  <c r="I58" i="2"/>
  <c r="I55" i="2"/>
  <c r="I83" i="2"/>
  <c r="I128" i="2"/>
  <c r="I37" i="2"/>
  <c r="I124" i="2"/>
  <c r="I48" i="2"/>
  <c r="I79" i="2"/>
  <c r="I81" i="2"/>
  <c r="I19" i="2"/>
  <c r="I151" i="2"/>
  <c r="I77" i="2"/>
  <c r="I62" i="2"/>
  <c r="I123" i="2"/>
  <c r="I14" i="2"/>
  <c r="I148" i="2"/>
  <c r="I22" i="2"/>
  <c r="I121" i="2"/>
  <c r="I97" i="2"/>
  <c r="I80" i="2"/>
  <c r="I25" i="2"/>
  <c r="I142" i="2"/>
  <c r="I140" i="2"/>
  <c r="I15" i="2"/>
  <c r="I75" i="2"/>
  <c r="I132" i="2"/>
  <c r="I30" i="2"/>
  <c r="I13" i="2"/>
  <c r="I105" i="2"/>
  <c r="I43" i="2"/>
  <c r="I141" i="2"/>
  <c r="I70" i="2"/>
  <c r="I64" i="2"/>
  <c r="I39" i="2"/>
  <c r="I61" i="2"/>
  <c r="I139" i="2"/>
  <c r="I12" i="2"/>
  <c r="I38" i="2"/>
  <c r="I65" i="2"/>
  <c r="I44" i="2"/>
  <c r="I21" i="2"/>
  <c r="I112" i="2"/>
  <c r="I42" i="2"/>
  <c r="I74" i="2"/>
  <c r="I63" i="2"/>
  <c r="I88" i="2"/>
  <c r="I135" i="2"/>
  <c r="I69" i="2"/>
  <c r="I93" i="2"/>
  <c r="I54" i="2"/>
  <c r="I89" i="2"/>
  <c r="I91" i="2"/>
  <c r="I41" i="2"/>
  <c r="I134" i="2"/>
  <c r="I46" i="2"/>
  <c r="I118" i="2"/>
  <c r="I115" i="2"/>
  <c r="I76" i="2"/>
  <c r="I45" i="2"/>
  <c r="I125" i="2"/>
  <c r="I119" i="2"/>
  <c r="I110" i="2"/>
  <c r="I60" i="2"/>
  <c r="I73" i="2"/>
  <c r="I68" i="2"/>
  <c r="I35" i="2"/>
  <c r="I116" i="2"/>
  <c r="I130" i="2"/>
  <c r="I57" i="2"/>
  <c r="I98" i="2"/>
  <c r="I133" i="2"/>
  <c r="I108" i="2"/>
  <c r="I72" i="2"/>
  <c r="I145" i="2"/>
  <c r="I34" i="2"/>
  <c r="I120" i="2"/>
  <c r="I36" i="2"/>
  <c r="I67" i="2"/>
  <c r="I113" i="2"/>
  <c r="BU49" i="3" l="1"/>
  <c r="BX48" i="3"/>
  <c r="BS47" i="3"/>
  <c r="BV46" i="3"/>
  <c r="BQ45" i="3"/>
  <c r="BW48" i="3" l="1"/>
  <c r="CA48" i="3"/>
  <c r="BP45" i="3"/>
  <c r="BT48" i="3"/>
  <c r="BP49" i="3"/>
  <c r="BS48" i="3"/>
  <c r="BY49" i="3"/>
  <c r="BW47" i="3"/>
  <c r="BX49" i="3"/>
  <c r="BX45" i="3"/>
  <c r="BT49" i="3"/>
  <c r="BU45" i="3"/>
  <c r="BQ49" i="3"/>
  <c r="BT45" i="3"/>
  <c r="CA49" i="3"/>
  <c r="BS49" i="3"/>
  <c r="BV48" i="3"/>
  <c r="BY47" i="3"/>
  <c r="BQ47" i="3"/>
  <c r="BT46" i="3"/>
  <c r="BW45" i="3"/>
  <c r="BZ47" i="3"/>
  <c r="BR47" i="3"/>
  <c r="BU46" i="3"/>
  <c r="BZ49" i="3"/>
  <c r="BR49" i="3"/>
  <c r="BU48" i="3"/>
  <c r="BX47" i="3"/>
  <c r="CA46" i="3"/>
  <c r="BS46" i="3"/>
  <c r="BV45" i="3"/>
  <c r="BZ46" i="3"/>
  <c r="BP46" i="3"/>
  <c r="BW49" i="3"/>
  <c r="BZ48" i="3"/>
  <c r="BR48" i="3"/>
  <c r="BU47" i="3"/>
  <c r="BX46" i="3"/>
  <c r="CA45" i="3"/>
  <c r="BS45" i="3"/>
  <c r="BR46" i="3"/>
  <c r="BV47" i="3"/>
  <c r="BQ46" i="3"/>
  <c r="BP47" i="3"/>
  <c r="BV49" i="3"/>
  <c r="BY48" i="3"/>
  <c r="BQ48" i="3"/>
  <c r="BT47" i="3"/>
  <c r="BW46" i="3"/>
  <c r="BZ45" i="3"/>
  <c r="BR45" i="3"/>
  <c r="BY46" i="3"/>
  <c r="BP48" i="3"/>
  <c r="CA47" i="3"/>
  <c r="BY45" i="3"/>
  <c r="BP18" i="3"/>
  <c r="BP19" i="3"/>
  <c r="BP24" i="3"/>
  <c r="BP27" i="3"/>
  <c r="BP33" i="3"/>
  <c r="BP34" i="3"/>
  <c r="BP37" i="3"/>
  <c r="BP12" i="3"/>
  <c r="BP20" i="3" l="1"/>
  <c r="BP26" i="3"/>
  <c r="BP17" i="3"/>
  <c r="BP25" i="3"/>
  <c r="BP16" i="3"/>
  <c r="BP15" i="3"/>
  <c r="BP23" i="3"/>
  <c r="BP14" i="3"/>
  <c r="BP22" i="3"/>
  <c r="BP13" i="3"/>
  <c r="BP21" i="3"/>
  <c r="BP32" i="3" l="1"/>
  <c r="BP29" i="3" l="1"/>
  <c r="BP30" i="3"/>
  <c r="BP35" i="3"/>
  <c r="BP43" i="3"/>
  <c r="BP42" i="3"/>
  <c r="BP28" i="3"/>
  <c r="BP41" i="3"/>
  <c r="BP31" i="3" l="1"/>
  <c r="BP36" i="3"/>
  <c r="BP40" i="3"/>
  <c r="BP39" i="3"/>
  <c r="N30" i="2" l="1"/>
  <c r="N94" i="2"/>
  <c r="N106" i="2"/>
  <c r="N139" i="2"/>
  <c r="CP7" i="3" l="1"/>
  <c r="BQ43" i="3"/>
  <c r="BR43" i="3" s="1"/>
  <c r="BS43" i="3" s="1"/>
  <c r="BT43" i="3" s="1"/>
  <c r="BU43" i="3" s="1"/>
  <c r="BV43" i="3" s="1"/>
  <c r="BW43" i="3" s="1"/>
  <c r="BX43" i="3" s="1"/>
  <c r="BY43" i="3" s="1"/>
  <c r="BZ43" i="3" s="1"/>
  <c r="CA43" i="3" s="1"/>
  <c r="BQ42" i="3"/>
  <c r="BR42" i="3" s="1"/>
  <c r="BS42" i="3" s="1"/>
  <c r="BT42" i="3" s="1"/>
  <c r="BU42" i="3" s="1"/>
  <c r="BV42" i="3" s="1"/>
  <c r="BW42" i="3" s="1"/>
  <c r="BX42" i="3" s="1"/>
  <c r="BY42" i="3" s="1"/>
  <c r="BZ42" i="3" s="1"/>
  <c r="CA42" i="3" s="1"/>
  <c r="BQ41" i="3"/>
  <c r="BR41" i="3" s="1"/>
  <c r="BS41" i="3" s="1"/>
  <c r="BT41" i="3" s="1"/>
  <c r="BU41" i="3" s="1"/>
  <c r="BV41" i="3" s="1"/>
  <c r="BW41" i="3" s="1"/>
  <c r="BX41" i="3" s="1"/>
  <c r="BY41" i="3" s="1"/>
  <c r="BZ41" i="3" s="1"/>
  <c r="CA41" i="3" s="1"/>
  <c r="BQ40" i="3"/>
  <c r="BR40" i="3" s="1"/>
  <c r="BS40" i="3" s="1"/>
  <c r="BT40" i="3" s="1"/>
  <c r="BU40" i="3" s="1"/>
  <c r="BV40" i="3" s="1"/>
  <c r="BW40" i="3" s="1"/>
  <c r="BX40" i="3" s="1"/>
  <c r="BY40" i="3" s="1"/>
  <c r="BZ40" i="3" s="1"/>
  <c r="CA40" i="3" s="1"/>
  <c r="BQ39" i="3"/>
  <c r="BR39" i="3" s="1"/>
  <c r="BS39" i="3" s="1"/>
  <c r="BT39" i="3" s="1"/>
  <c r="BU39" i="3" s="1"/>
  <c r="BV39" i="3" s="1"/>
  <c r="BW39" i="3" s="1"/>
  <c r="BX39" i="3" s="1"/>
  <c r="BY39" i="3" s="1"/>
  <c r="BZ39" i="3" s="1"/>
  <c r="CA39" i="3" s="1"/>
  <c r="BQ37" i="3"/>
  <c r="BR37" i="3" s="1"/>
  <c r="BS37" i="3" s="1"/>
  <c r="BT37" i="3" s="1"/>
  <c r="BU37" i="3" s="1"/>
  <c r="BV37" i="3" s="1"/>
  <c r="BW37" i="3" s="1"/>
  <c r="BX37" i="3" s="1"/>
  <c r="BY37" i="3" s="1"/>
  <c r="BZ37" i="3" s="1"/>
  <c r="CA37" i="3" s="1"/>
  <c r="BQ36" i="3"/>
  <c r="BR36" i="3" s="1"/>
  <c r="BS36" i="3" s="1"/>
  <c r="BT36" i="3" s="1"/>
  <c r="BU36" i="3" s="1"/>
  <c r="BV36" i="3" s="1"/>
  <c r="BW36" i="3" s="1"/>
  <c r="BX36" i="3" s="1"/>
  <c r="BY36" i="3" s="1"/>
  <c r="BZ36" i="3" s="1"/>
  <c r="CA36" i="3" s="1"/>
  <c r="BQ35" i="3"/>
  <c r="BR35" i="3" s="1"/>
  <c r="BS35" i="3" s="1"/>
  <c r="BT35" i="3" s="1"/>
  <c r="BU35" i="3" s="1"/>
  <c r="BV35" i="3" s="1"/>
  <c r="BW35" i="3" s="1"/>
  <c r="BX35" i="3" s="1"/>
  <c r="BY35" i="3" s="1"/>
  <c r="BZ35" i="3" s="1"/>
  <c r="CA35" i="3" s="1"/>
  <c r="BQ34" i="3"/>
  <c r="BR34" i="3" s="1"/>
  <c r="BS34" i="3" s="1"/>
  <c r="BT34" i="3" s="1"/>
  <c r="BU34" i="3" s="1"/>
  <c r="BV34" i="3" s="1"/>
  <c r="BW34" i="3" s="1"/>
  <c r="BX34" i="3" s="1"/>
  <c r="BY34" i="3" s="1"/>
  <c r="BZ34" i="3" s="1"/>
  <c r="CA34" i="3" s="1"/>
  <c r="BQ33" i="3"/>
  <c r="BR33" i="3" s="1"/>
  <c r="BS33" i="3" s="1"/>
  <c r="BT33" i="3" s="1"/>
  <c r="BU33" i="3" s="1"/>
  <c r="BV33" i="3" s="1"/>
  <c r="BW33" i="3" s="1"/>
  <c r="BX33" i="3" s="1"/>
  <c r="BY33" i="3" s="1"/>
  <c r="BZ33" i="3" s="1"/>
  <c r="CA33" i="3" s="1"/>
  <c r="BQ32" i="3"/>
  <c r="BR32" i="3" s="1"/>
  <c r="BS32" i="3" s="1"/>
  <c r="BT32" i="3" s="1"/>
  <c r="BU32" i="3" s="1"/>
  <c r="BV32" i="3" s="1"/>
  <c r="BW32" i="3" s="1"/>
  <c r="BX32" i="3" s="1"/>
  <c r="BY32" i="3" s="1"/>
  <c r="BZ32" i="3" s="1"/>
  <c r="CA32" i="3" s="1"/>
  <c r="BQ31" i="3"/>
  <c r="BR31" i="3" s="1"/>
  <c r="BS31" i="3" s="1"/>
  <c r="BT31" i="3" s="1"/>
  <c r="BU31" i="3" s="1"/>
  <c r="BV31" i="3" s="1"/>
  <c r="BW31" i="3" s="1"/>
  <c r="BX31" i="3" s="1"/>
  <c r="BY31" i="3" s="1"/>
  <c r="BZ31" i="3" s="1"/>
  <c r="CA31" i="3" s="1"/>
  <c r="BQ30" i="3"/>
  <c r="BR30" i="3" s="1"/>
  <c r="BS30" i="3" s="1"/>
  <c r="BT30" i="3" s="1"/>
  <c r="BU30" i="3" s="1"/>
  <c r="BV30" i="3" s="1"/>
  <c r="BW30" i="3" s="1"/>
  <c r="BX30" i="3" s="1"/>
  <c r="BY30" i="3" s="1"/>
  <c r="BZ30" i="3" s="1"/>
  <c r="CA30" i="3" s="1"/>
  <c r="BQ29" i="3"/>
  <c r="BR29" i="3" s="1"/>
  <c r="BS29" i="3" s="1"/>
  <c r="BT29" i="3" s="1"/>
  <c r="BU29" i="3" s="1"/>
  <c r="BV29" i="3" s="1"/>
  <c r="BW29" i="3" s="1"/>
  <c r="BX29" i="3" s="1"/>
  <c r="BY29" i="3" s="1"/>
  <c r="BZ29" i="3" s="1"/>
  <c r="CA29" i="3" s="1"/>
  <c r="BQ28" i="3"/>
  <c r="BR28" i="3" s="1"/>
  <c r="BS28" i="3" s="1"/>
  <c r="BT28" i="3" s="1"/>
  <c r="BU28" i="3" s="1"/>
  <c r="BV28" i="3" s="1"/>
  <c r="BW28" i="3" s="1"/>
  <c r="BX28" i="3" s="1"/>
  <c r="BY28" i="3" s="1"/>
  <c r="BZ28" i="3" s="1"/>
  <c r="CA28" i="3" s="1"/>
  <c r="BQ27" i="3"/>
  <c r="BR27" i="3" s="1"/>
  <c r="BS27" i="3" s="1"/>
  <c r="BT27" i="3" s="1"/>
  <c r="BU27" i="3" s="1"/>
  <c r="BV27" i="3" s="1"/>
  <c r="BW27" i="3" s="1"/>
  <c r="BX27" i="3" s="1"/>
  <c r="BY27" i="3" s="1"/>
  <c r="BZ27" i="3" s="1"/>
  <c r="CA27" i="3" s="1"/>
  <c r="BQ26" i="3"/>
  <c r="BR26" i="3" s="1"/>
  <c r="BS26" i="3" s="1"/>
  <c r="BT26" i="3" s="1"/>
  <c r="BU26" i="3" s="1"/>
  <c r="BV26" i="3" s="1"/>
  <c r="BW26" i="3" s="1"/>
  <c r="BX26" i="3" s="1"/>
  <c r="BY26" i="3" s="1"/>
  <c r="BZ26" i="3" s="1"/>
  <c r="CA26" i="3" s="1"/>
  <c r="BQ25" i="3"/>
  <c r="BR25" i="3" s="1"/>
  <c r="BS25" i="3" s="1"/>
  <c r="BT25" i="3" s="1"/>
  <c r="BU25" i="3" s="1"/>
  <c r="BV25" i="3" s="1"/>
  <c r="BW25" i="3" s="1"/>
  <c r="BX25" i="3" s="1"/>
  <c r="BY25" i="3" s="1"/>
  <c r="BZ25" i="3" s="1"/>
  <c r="CA25" i="3" s="1"/>
  <c r="BQ24" i="3"/>
  <c r="BR24" i="3" s="1"/>
  <c r="BS24" i="3" s="1"/>
  <c r="BT24" i="3" s="1"/>
  <c r="BU24" i="3" s="1"/>
  <c r="BV24" i="3" s="1"/>
  <c r="BW24" i="3" s="1"/>
  <c r="BX24" i="3" s="1"/>
  <c r="BY24" i="3" s="1"/>
  <c r="BZ24" i="3" s="1"/>
  <c r="CA24" i="3" s="1"/>
  <c r="BQ23" i="3"/>
  <c r="BR23" i="3" s="1"/>
  <c r="BS23" i="3" s="1"/>
  <c r="BT23" i="3" s="1"/>
  <c r="BU23" i="3" s="1"/>
  <c r="BV23" i="3" s="1"/>
  <c r="BW23" i="3" s="1"/>
  <c r="BX23" i="3" s="1"/>
  <c r="BY23" i="3" s="1"/>
  <c r="BZ23" i="3" s="1"/>
  <c r="CA23" i="3" s="1"/>
  <c r="BQ22" i="3"/>
  <c r="BR22" i="3" s="1"/>
  <c r="BS22" i="3" s="1"/>
  <c r="BT22" i="3" s="1"/>
  <c r="BU22" i="3" s="1"/>
  <c r="BV22" i="3" s="1"/>
  <c r="BW22" i="3" s="1"/>
  <c r="BX22" i="3" s="1"/>
  <c r="BY22" i="3" s="1"/>
  <c r="BZ22" i="3" s="1"/>
  <c r="CA22" i="3" s="1"/>
  <c r="BQ21" i="3"/>
  <c r="BR21" i="3" s="1"/>
  <c r="BS21" i="3" s="1"/>
  <c r="BT21" i="3" s="1"/>
  <c r="BU21" i="3" s="1"/>
  <c r="BV21" i="3" s="1"/>
  <c r="BW21" i="3" s="1"/>
  <c r="BX21" i="3" s="1"/>
  <c r="BY21" i="3" s="1"/>
  <c r="BZ21" i="3" s="1"/>
  <c r="CA21" i="3" s="1"/>
  <c r="BQ20" i="3"/>
  <c r="BR20" i="3" s="1"/>
  <c r="BS20" i="3" s="1"/>
  <c r="BT20" i="3" s="1"/>
  <c r="BU20" i="3" s="1"/>
  <c r="BV20" i="3" s="1"/>
  <c r="BW20" i="3" s="1"/>
  <c r="BX20" i="3" s="1"/>
  <c r="BY20" i="3" s="1"/>
  <c r="BZ20" i="3" s="1"/>
  <c r="CA20" i="3" s="1"/>
  <c r="BQ19" i="3"/>
  <c r="BR19" i="3" s="1"/>
  <c r="BS19" i="3" s="1"/>
  <c r="BT19" i="3" s="1"/>
  <c r="BU19" i="3" s="1"/>
  <c r="BV19" i="3" s="1"/>
  <c r="BW19" i="3" s="1"/>
  <c r="BX19" i="3" s="1"/>
  <c r="BY19" i="3" s="1"/>
  <c r="BZ19" i="3" s="1"/>
  <c r="CA19" i="3" s="1"/>
  <c r="BQ18" i="3"/>
  <c r="BR18" i="3" s="1"/>
  <c r="BS18" i="3" s="1"/>
  <c r="BT18" i="3" s="1"/>
  <c r="BU18" i="3" s="1"/>
  <c r="BV18" i="3" s="1"/>
  <c r="BW18" i="3" s="1"/>
  <c r="BX18" i="3" s="1"/>
  <c r="BY18" i="3" s="1"/>
  <c r="BZ18" i="3" s="1"/>
  <c r="CA18" i="3" s="1"/>
  <c r="BQ17" i="3"/>
  <c r="BR17" i="3" s="1"/>
  <c r="BS17" i="3" s="1"/>
  <c r="BT17" i="3" s="1"/>
  <c r="BU17" i="3" s="1"/>
  <c r="BV17" i="3" s="1"/>
  <c r="BW17" i="3" s="1"/>
  <c r="BX17" i="3" s="1"/>
  <c r="BY17" i="3" s="1"/>
  <c r="BZ17" i="3" s="1"/>
  <c r="CA17" i="3" s="1"/>
  <c r="BQ16" i="3"/>
  <c r="BR16" i="3" s="1"/>
  <c r="BS16" i="3" s="1"/>
  <c r="BT16" i="3" s="1"/>
  <c r="BU16" i="3" s="1"/>
  <c r="BV16" i="3" s="1"/>
  <c r="BW16" i="3" s="1"/>
  <c r="BX16" i="3" s="1"/>
  <c r="BY16" i="3" s="1"/>
  <c r="BZ16" i="3" s="1"/>
  <c r="CA16" i="3" s="1"/>
  <c r="BQ15" i="3"/>
  <c r="BR15" i="3" s="1"/>
  <c r="BS15" i="3" s="1"/>
  <c r="BT15" i="3" s="1"/>
  <c r="BU15" i="3" s="1"/>
  <c r="BV15" i="3" s="1"/>
  <c r="BW15" i="3" s="1"/>
  <c r="BX15" i="3" s="1"/>
  <c r="BY15" i="3" s="1"/>
  <c r="BZ15" i="3" s="1"/>
  <c r="CA15" i="3" s="1"/>
  <c r="BQ14" i="3"/>
  <c r="BR14" i="3" s="1"/>
  <c r="BS14" i="3" s="1"/>
  <c r="BT14" i="3" s="1"/>
  <c r="BU14" i="3" s="1"/>
  <c r="BV14" i="3" s="1"/>
  <c r="BW14" i="3" s="1"/>
  <c r="BX14" i="3" s="1"/>
  <c r="BY14" i="3" s="1"/>
  <c r="BZ14" i="3" s="1"/>
  <c r="CA14" i="3" s="1"/>
  <c r="BQ12" i="3"/>
  <c r="BR12" i="3" s="1"/>
  <c r="BS12" i="3" s="1"/>
  <c r="BT12" i="3" s="1"/>
  <c r="BU12" i="3" s="1"/>
  <c r="BV12" i="3" s="1"/>
  <c r="BW12" i="3" s="1"/>
  <c r="BX12" i="3" s="1"/>
  <c r="BY12" i="3" s="1"/>
  <c r="BZ12" i="3" s="1"/>
  <c r="CA12" i="3" s="1"/>
  <c r="BQ13" i="3"/>
  <c r="BR13" i="3" s="1"/>
  <c r="BS13" i="3" s="1"/>
  <c r="BT13" i="3" s="1"/>
  <c r="BU13" i="3" s="1"/>
  <c r="BV13" i="3" s="1"/>
  <c r="BW13" i="3" s="1"/>
  <c r="BX13" i="3" s="1"/>
  <c r="BY13" i="3" s="1"/>
  <c r="BZ13" i="3" s="1"/>
  <c r="CA13" i="3" s="1"/>
  <c r="DB45" i="3"/>
  <c r="DC45" i="3"/>
  <c r="DD45" i="3"/>
  <c r="DE45" i="3"/>
  <c r="DF45" i="3"/>
  <c r="DG45" i="3"/>
  <c r="DH45" i="3"/>
  <c r="DI45" i="3"/>
  <c r="DJ45" i="3"/>
  <c r="DB46" i="3"/>
  <c r="DC46" i="3"/>
  <c r="DD46" i="3"/>
  <c r="DE46" i="3"/>
  <c r="DF46" i="3"/>
  <c r="DG46" i="3"/>
  <c r="DH46" i="3"/>
  <c r="DI46" i="3"/>
  <c r="DJ46" i="3"/>
  <c r="DB47" i="3"/>
  <c r="DC47" i="3"/>
  <c r="DD47" i="3"/>
  <c r="DE47" i="3"/>
  <c r="DF47" i="3"/>
  <c r="DG47" i="3"/>
  <c r="DH47" i="3"/>
  <c r="DI47" i="3"/>
  <c r="DJ47" i="3"/>
  <c r="DB48" i="3"/>
  <c r="DC48" i="3"/>
  <c r="DD48" i="3"/>
  <c r="DE48" i="3"/>
  <c r="DF48" i="3"/>
  <c r="DG48" i="3"/>
  <c r="DH48" i="3"/>
  <c r="DI48" i="3"/>
  <c r="DJ48" i="3"/>
  <c r="DJ49" i="3"/>
  <c r="DI49" i="3"/>
  <c r="DH49" i="3"/>
  <c r="DG49" i="3"/>
  <c r="DF49" i="3"/>
  <c r="DE49" i="3"/>
  <c r="DD49" i="3"/>
  <c r="DC49" i="3"/>
  <c r="DB49" i="3"/>
  <c r="DA49" i="3"/>
  <c r="DA48" i="3"/>
  <c r="DA47" i="3"/>
  <c r="DA46" i="3"/>
  <c r="DA45" i="3"/>
  <c r="BC48" i="3"/>
  <c r="BD48" i="3" s="1"/>
  <c r="BE48" i="3" s="1"/>
  <c r="BF48" i="3" s="1"/>
  <c r="BG48" i="3" s="1"/>
  <c r="BH48" i="3" s="1"/>
  <c r="BI48" i="3" s="1"/>
  <c r="BJ48" i="3" s="1"/>
  <c r="BK48" i="3" s="1"/>
  <c r="BL48" i="3" s="1"/>
  <c r="BM48" i="3" s="1"/>
  <c r="BN48" i="3" s="1"/>
  <c r="BC47" i="3"/>
  <c r="BD47" i="3" s="1"/>
  <c r="BE47" i="3" s="1"/>
  <c r="BF47" i="3" s="1"/>
  <c r="BG47" i="3" s="1"/>
  <c r="BH47" i="3" s="1"/>
  <c r="BI47" i="3" s="1"/>
  <c r="BJ47" i="3" s="1"/>
  <c r="BK47" i="3" s="1"/>
  <c r="BL47" i="3" s="1"/>
  <c r="BM47" i="3" s="1"/>
  <c r="BN47" i="3" s="1"/>
  <c r="BC46" i="3"/>
  <c r="BD46" i="3" s="1"/>
  <c r="BE46" i="3" s="1"/>
  <c r="BF46" i="3" s="1"/>
  <c r="BG46" i="3" s="1"/>
  <c r="BH46" i="3" s="1"/>
  <c r="BI46" i="3" s="1"/>
  <c r="BJ46" i="3" s="1"/>
  <c r="BK46" i="3" s="1"/>
  <c r="BL46" i="3" s="1"/>
  <c r="BM46" i="3" s="1"/>
  <c r="BN46" i="3" s="1"/>
  <c r="BC45" i="3"/>
  <c r="BD45" i="3" s="1"/>
  <c r="BE45" i="3" s="1"/>
  <c r="BF45" i="3" s="1"/>
  <c r="BG45" i="3" s="1"/>
  <c r="BH45" i="3" s="1"/>
  <c r="BI45" i="3" s="1"/>
  <c r="BJ45" i="3" s="1"/>
  <c r="BK45" i="3" s="1"/>
  <c r="BL45" i="3" s="1"/>
  <c r="BM45" i="3" s="1"/>
  <c r="BN45" i="3" s="1"/>
  <c r="BC49" i="3"/>
  <c r="BD49" i="3" s="1"/>
  <c r="BE49" i="3" s="1"/>
  <c r="BF49" i="3" s="1"/>
  <c r="BG49" i="3" s="1"/>
  <c r="BH49" i="3" s="1"/>
  <c r="BI49" i="3" s="1"/>
  <c r="BJ49" i="3" s="1"/>
  <c r="BK49" i="3" s="1"/>
  <c r="BL49" i="3" s="1"/>
  <c r="BM49" i="3" s="1"/>
  <c r="BN49" i="3" s="1"/>
  <c r="Y151" i="2"/>
  <c r="X151" i="2"/>
  <c r="Y150" i="2"/>
  <c r="X150" i="2"/>
  <c r="Y149" i="2"/>
  <c r="X149" i="2"/>
  <c r="Y148" i="2"/>
  <c r="Y147" i="2"/>
  <c r="X147" i="2"/>
  <c r="Y146" i="2"/>
  <c r="X146" i="2"/>
  <c r="Y145" i="2"/>
  <c r="X145" i="2"/>
  <c r="Y144" i="2"/>
  <c r="X144" i="2"/>
  <c r="Y143" i="2"/>
  <c r="X143" i="2"/>
  <c r="Y142" i="2"/>
  <c r="X142" i="2"/>
  <c r="Y141" i="2"/>
  <c r="X141" i="2"/>
  <c r="Y140" i="2"/>
  <c r="X140" i="2"/>
  <c r="Y139" i="2"/>
  <c r="X139" i="2"/>
  <c r="Y137" i="2"/>
  <c r="X137" i="2"/>
  <c r="Y136" i="2"/>
  <c r="X136" i="2"/>
  <c r="Y135" i="2"/>
  <c r="X135" i="2"/>
  <c r="Y134" i="2"/>
  <c r="X134" i="2"/>
  <c r="X133" i="2"/>
  <c r="Y132" i="2"/>
  <c r="X132" i="2"/>
  <c r="Y131" i="2"/>
  <c r="X131" i="2"/>
  <c r="Y130" i="2"/>
  <c r="X130" i="2"/>
  <c r="Y129" i="2"/>
  <c r="X129" i="2"/>
  <c r="Y128" i="2"/>
  <c r="X128" i="2"/>
  <c r="Y127" i="2"/>
  <c r="X127" i="2"/>
  <c r="Y126" i="2"/>
  <c r="X126" i="2"/>
  <c r="Y125" i="2"/>
  <c r="X125" i="2"/>
  <c r="Y124" i="2"/>
  <c r="X124" i="2"/>
  <c r="Y123" i="2"/>
  <c r="X123" i="2"/>
  <c r="Y122" i="2"/>
  <c r="X122" i="2"/>
  <c r="Y121" i="2"/>
  <c r="X121" i="2"/>
  <c r="Y120" i="2"/>
  <c r="X120" i="2"/>
  <c r="Y119" i="2"/>
  <c r="X119" i="2"/>
  <c r="Y118" i="2"/>
  <c r="X118" i="2"/>
  <c r="Y116" i="2"/>
  <c r="X116" i="2"/>
  <c r="Y115" i="2"/>
  <c r="X115" i="2"/>
  <c r="Y114" i="2"/>
  <c r="X114" i="2"/>
  <c r="Y113" i="2"/>
  <c r="X113" i="2"/>
  <c r="Y110" i="2"/>
  <c r="X110" i="2"/>
  <c r="Y109" i="2"/>
  <c r="X109" i="2"/>
  <c r="Y108" i="2"/>
  <c r="X108" i="2"/>
  <c r="Y106" i="2"/>
  <c r="X106" i="2"/>
  <c r="Y104" i="2"/>
  <c r="X104" i="2"/>
  <c r="Y103" i="2"/>
  <c r="X103" i="2"/>
  <c r="Y102" i="2"/>
  <c r="X102" i="2"/>
  <c r="Y99" i="2"/>
  <c r="X99" i="2"/>
  <c r="Y98" i="2"/>
  <c r="X98" i="2"/>
  <c r="Y97" i="2"/>
  <c r="X97" i="2"/>
  <c r="Y96" i="2"/>
  <c r="X96" i="2"/>
  <c r="Y95" i="2"/>
  <c r="X95" i="2"/>
  <c r="Y94" i="2"/>
  <c r="X94" i="2"/>
  <c r="Y93" i="2"/>
  <c r="X93" i="2"/>
  <c r="Y91" i="2"/>
  <c r="X91" i="2"/>
  <c r="Y90" i="2"/>
  <c r="X90" i="2"/>
  <c r="Y89" i="2"/>
  <c r="X89" i="2"/>
  <c r="Y88" i="2"/>
  <c r="X88" i="2"/>
  <c r="Y86" i="2"/>
  <c r="X86" i="2"/>
  <c r="Y85" i="2"/>
  <c r="X85" i="2"/>
  <c r="Y83" i="2"/>
  <c r="X83" i="2"/>
  <c r="Y82" i="2"/>
  <c r="X82" i="2"/>
  <c r="Y81" i="2"/>
  <c r="X81" i="2"/>
  <c r="Y80" i="2"/>
  <c r="X80" i="2"/>
  <c r="Y79" i="2"/>
  <c r="X79" i="2"/>
  <c r="Y78" i="2"/>
  <c r="X78" i="2"/>
  <c r="Y77" i="2"/>
  <c r="X77" i="2"/>
  <c r="Y76" i="2"/>
  <c r="X76" i="2"/>
  <c r="Y75" i="2"/>
  <c r="X75" i="2"/>
  <c r="Y74" i="2"/>
  <c r="X74" i="2"/>
  <c r="Y73" i="2"/>
  <c r="X73" i="2"/>
  <c r="Y72" i="2"/>
  <c r="X72" i="2"/>
  <c r="Y71" i="2"/>
  <c r="X71" i="2"/>
  <c r="Y70" i="2"/>
  <c r="X70" i="2"/>
  <c r="Y69" i="2"/>
  <c r="X69" i="2"/>
  <c r="Y68" i="2"/>
  <c r="X68" i="2"/>
  <c r="Y67" i="2"/>
  <c r="X67" i="2"/>
  <c r="Y66" i="2"/>
  <c r="X66" i="2"/>
  <c r="Y65" i="2"/>
  <c r="X65" i="2"/>
  <c r="Y64" i="2"/>
  <c r="X64" i="2"/>
  <c r="Y63" i="2"/>
  <c r="X63" i="2"/>
  <c r="Y62" i="2"/>
  <c r="X62" i="2"/>
  <c r="Y60" i="2"/>
  <c r="X60" i="2"/>
  <c r="Y58" i="2"/>
  <c r="X58" i="2"/>
  <c r="Y56" i="2"/>
  <c r="X56" i="2"/>
  <c r="Y53" i="2"/>
  <c r="X53" i="2"/>
  <c r="Y51" i="2"/>
  <c r="X51" i="2"/>
  <c r="Y50" i="2"/>
  <c r="X50" i="2"/>
  <c r="Y49" i="2"/>
  <c r="X49" i="2"/>
  <c r="Y48" i="2"/>
  <c r="X48" i="2"/>
  <c r="Y47" i="2"/>
  <c r="X47" i="2"/>
  <c r="Y46" i="2"/>
  <c r="Y45" i="2"/>
  <c r="X45" i="2"/>
  <c r="Y42" i="2"/>
  <c r="X42" i="2"/>
  <c r="Y41" i="2"/>
  <c r="X41" i="2"/>
  <c r="Y40" i="2"/>
  <c r="X40" i="2"/>
  <c r="Y39" i="2"/>
  <c r="X39" i="2"/>
  <c r="Y38" i="2"/>
  <c r="X38" i="2"/>
  <c r="Y37" i="2"/>
  <c r="X37" i="2"/>
  <c r="Y36" i="2"/>
  <c r="X36" i="2"/>
  <c r="Y35" i="2"/>
  <c r="X35" i="2"/>
  <c r="Y34" i="2"/>
  <c r="X34" i="2"/>
  <c r="Y33" i="2"/>
  <c r="X33" i="2"/>
  <c r="Y32" i="2"/>
  <c r="Y31" i="2"/>
  <c r="X31" i="2"/>
  <c r="Y30" i="2"/>
  <c r="X30" i="2"/>
  <c r="Y28" i="2"/>
  <c r="X28" i="2"/>
  <c r="Y26" i="2"/>
  <c r="X26" i="2"/>
  <c r="Y25" i="2"/>
  <c r="X25" i="2"/>
  <c r="Y24" i="2"/>
  <c r="X24" i="2"/>
  <c r="Y23" i="2"/>
  <c r="X23" i="2"/>
  <c r="Y22" i="2"/>
  <c r="X22" i="2"/>
  <c r="Y21" i="2"/>
  <c r="X21" i="2"/>
  <c r="Y20" i="2"/>
  <c r="X20" i="2"/>
  <c r="Y18" i="2"/>
  <c r="X18" i="2"/>
  <c r="Y17" i="2"/>
  <c r="X17" i="2"/>
  <c r="Y16" i="2"/>
  <c r="X16" i="2"/>
  <c r="Y14" i="2"/>
  <c r="X14" i="2"/>
  <c r="Y13" i="2"/>
  <c r="X13" i="2"/>
  <c r="K151" i="2"/>
  <c r="K150" i="2"/>
  <c r="K148" i="2"/>
  <c r="K147" i="2"/>
  <c r="K146" i="2"/>
  <c r="K145" i="2"/>
  <c r="K144" i="2"/>
  <c r="K143" i="2"/>
  <c r="K142" i="2"/>
  <c r="K141" i="2"/>
  <c r="K137" i="2"/>
  <c r="K136" i="2"/>
  <c r="K135" i="2"/>
  <c r="K134" i="2"/>
  <c r="K132" i="2"/>
  <c r="K131" i="2"/>
  <c r="K130" i="2"/>
  <c r="K129" i="2"/>
  <c r="K128" i="2"/>
  <c r="K127" i="2"/>
  <c r="K126" i="2"/>
  <c r="K125" i="2"/>
  <c r="K124" i="2"/>
  <c r="K123" i="2"/>
  <c r="K122" i="2"/>
  <c r="K121" i="2"/>
  <c r="K120" i="2"/>
  <c r="K119" i="2"/>
  <c r="K118" i="2"/>
  <c r="K116" i="2"/>
  <c r="K115" i="2"/>
  <c r="K113" i="2"/>
  <c r="K110" i="2"/>
  <c r="K109" i="2"/>
  <c r="K108" i="2"/>
  <c r="K106" i="2"/>
  <c r="K104" i="2"/>
  <c r="K103" i="2"/>
  <c r="K102" i="2"/>
  <c r="K99" i="2"/>
  <c r="K98" i="2"/>
  <c r="K97" i="2"/>
  <c r="K96" i="2"/>
  <c r="K95" i="2"/>
  <c r="K94" i="2"/>
  <c r="K93" i="2"/>
  <c r="K91" i="2"/>
  <c r="K90" i="2"/>
  <c r="K89" i="2"/>
  <c r="K88" i="2"/>
  <c r="K86" i="2"/>
  <c r="K85" i="2"/>
  <c r="K83" i="2"/>
  <c r="K82" i="2"/>
  <c r="K81" i="2"/>
  <c r="K80" i="2"/>
  <c r="K79" i="2"/>
  <c r="K78" i="2"/>
  <c r="K77" i="2"/>
  <c r="K76" i="2"/>
  <c r="K75" i="2"/>
  <c r="K74" i="2"/>
  <c r="K73" i="2"/>
  <c r="K72" i="2"/>
  <c r="K71" i="2"/>
  <c r="K70" i="2"/>
  <c r="K69" i="2"/>
  <c r="K68" i="2"/>
  <c r="K66" i="2"/>
  <c r="K65" i="2"/>
  <c r="K64" i="2"/>
  <c r="K63" i="2"/>
  <c r="K62" i="2"/>
  <c r="K60" i="2"/>
  <c r="K58" i="2"/>
  <c r="K56" i="2"/>
  <c r="K53" i="2"/>
  <c r="K51" i="2"/>
  <c r="K50" i="2"/>
  <c r="K49" i="2"/>
  <c r="K47" i="2"/>
  <c r="K46" i="2"/>
  <c r="K45" i="2"/>
  <c r="K42" i="2"/>
  <c r="K41" i="2"/>
  <c r="K40" i="2"/>
  <c r="K39" i="2"/>
  <c r="K38" i="2"/>
  <c r="K37" i="2"/>
  <c r="K36" i="2"/>
  <c r="K35" i="2"/>
  <c r="K33" i="2"/>
  <c r="K32" i="2"/>
  <c r="K31" i="2"/>
  <c r="K30" i="2"/>
  <c r="K28" i="2"/>
  <c r="K25" i="2"/>
  <c r="K24" i="2"/>
  <c r="K23" i="2"/>
  <c r="K22" i="2"/>
  <c r="K21" i="2"/>
  <c r="K20" i="2"/>
  <c r="K18" i="2"/>
  <c r="K17" i="2"/>
  <c r="K16" i="2"/>
  <c r="K14" i="2"/>
  <c r="K13" i="2"/>
  <c r="AS141" i="4"/>
  <c r="AP97" i="4"/>
  <c r="AP34" i="4"/>
  <c r="AP36" i="4"/>
  <c r="AP70" i="4"/>
  <c r="AP100" i="4"/>
  <c r="AP133" i="4"/>
  <c r="AP116" i="4"/>
  <c r="AP147" i="4"/>
  <c r="AP216" i="4"/>
  <c r="AP222" i="4"/>
  <c r="AP28" i="4"/>
  <c r="AP61" i="4"/>
  <c r="AP171" i="4"/>
  <c r="AP213" i="4"/>
  <c r="AP159" i="4"/>
  <c r="AP225" i="4"/>
  <c r="AP18" i="4"/>
  <c r="AP96" i="4"/>
  <c r="AP166" i="4"/>
  <c r="AP205" i="4"/>
  <c r="AP218" i="4"/>
  <c r="AP17" i="4"/>
  <c r="AP64" i="4"/>
  <c r="AP194" i="4"/>
  <c r="AP84" i="4"/>
  <c r="AP130" i="4"/>
  <c r="AP203" i="4"/>
  <c r="AP82" i="4"/>
  <c r="AP214" i="4"/>
  <c r="AP47" i="4"/>
  <c r="AP196" i="4"/>
  <c r="AP22" i="4"/>
  <c r="AP140" i="4"/>
  <c r="AP92" i="4"/>
  <c r="AP157" i="4"/>
  <c r="AP51" i="4"/>
  <c r="AP12" i="4"/>
  <c r="AP44" i="4"/>
  <c r="AP48" i="4"/>
  <c r="AP38" i="4"/>
  <c r="AP153" i="4"/>
  <c r="AP126" i="4"/>
  <c r="AP118" i="4"/>
  <c r="AP143" i="4"/>
  <c r="AP149" i="4"/>
  <c r="AP168" i="4"/>
  <c r="AP177" i="4"/>
  <c r="AP212" i="4"/>
  <c r="AP199" i="4"/>
  <c r="AP31" i="4"/>
  <c r="AP77" i="4"/>
  <c r="AP215" i="4"/>
  <c r="AP54" i="4"/>
  <c r="AP67" i="4"/>
  <c r="AP89" i="4"/>
  <c r="AP101" i="4"/>
  <c r="AP109" i="4"/>
  <c r="AP117" i="4"/>
  <c r="AP136" i="4"/>
  <c r="AP148" i="4"/>
  <c r="AP156" i="4"/>
  <c r="AP178" i="4"/>
  <c r="AP209" i="4"/>
  <c r="AP220" i="4"/>
  <c r="AP146" i="4"/>
  <c r="AP221" i="4"/>
  <c r="AP32" i="4"/>
  <c r="AP93" i="4"/>
  <c r="AP113" i="4"/>
  <c r="AP138" i="4"/>
  <c r="AP180" i="4"/>
  <c r="AP195" i="4"/>
  <c r="AP69" i="4"/>
  <c r="AP80" i="4"/>
  <c r="AP163" i="4"/>
  <c r="AP191" i="4"/>
  <c r="AP135" i="4"/>
  <c r="AP187" i="4"/>
  <c r="AP105" i="4"/>
  <c r="AP74" i="4"/>
  <c r="AP114" i="4"/>
  <c r="AP167" i="4"/>
  <c r="AP144" i="4"/>
  <c r="AP78" i="4"/>
  <c r="AP63" i="4"/>
  <c r="AP210" i="4"/>
  <c r="AP72" i="4"/>
  <c r="AP107" i="4"/>
  <c r="AP29" i="4"/>
  <c r="AP41" i="4"/>
  <c r="AP45" i="4"/>
  <c r="AP50" i="4"/>
  <c r="AP56" i="4"/>
  <c r="AP66" i="4"/>
  <c r="AP73" i="4"/>
  <c r="AP81" i="4"/>
  <c r="AP87" i="4"/>
  <c r="AP102" i="4"/>
  <c r="AP115" i="4"/>
  <c r="AP132" i="4"/>
  <c r="AP152" i="4"/>
  <c r="AP169" i="4"/>
  <c r="AP161" i="4"/>
  <c r="AP119" i="4"/>
  <c r="AP188" i="4"/>
  <c r="AP19" i="4"/>
  <c r="AP27" i="4"/>
  <c r="AP39" i="4"/>
  <c r="AP68" i="4"/>
  <c r="AP122" i="4"/>
  <c r="AP151" i="4"/>
  <c r="AP158" i="4"/>
  <c r="AP170" i="4"/>
  <c r="AP186" i="4"/>
  <c r="AP226" i="4"/>
  <c r="AP155" i="4"/>
  <c r="AP65" i="4"/>
  <c r="AP43" i="4"/>
  <c r="AP88" i="4"/>
  <c r="AP139" i="4"/>
  <c r="AP124" i="4"/>
  <c r="AP150" i="4"/>
  <c r="AP160" i="4"/>
  <c r="AP208" i="4"/>
  <c r="AP16" i="4"/>
  <c r="AP49" i="4"/>
  <c r="AP76" i="4"/>
  <c r="AP120" i="4"/>
  <c r="AP142" i="4"/>
  <c r="AP164" i="4"/>
  <c r="AP184" i="4"/>
  <c r="AP207" i="4"/>
  <c r="AP192" i="4"/>
  <c r="AP15" i="4"/>
  <c r="AP30" i="4"/>
  <c r="AP197" i="4"/>
  <c r="AP53" i="4"/>
  <c r="AP71" i="4"/>
  <c r="AP86" i="4"/>
  <c r="AP112" i="4"/>
  <c r="AP129" i="4"/>
  <c r="AP204" i="4"/>
  <c r="AP21" i="4"/>
  <c r="AP83" i="4"/>
  <c r="AP52" i="4"/>
  <c r="AP95" i="4"/>
  <c r="AP128" i="4"/>
  <c r="AP137" i="4"/>
  <c r="AP165" i="4"/>
  <c r="AP13" i="4"/>
  <c r="AP62" i="4"/>
  <c r="AP131" i="4"/>
  <c r="AP217" i="4"/>
  <c r="AP183" i="4"/>
  <c r="AP104" i="4"/>
  <c r="AP176" i="4"/>
  <c r="AP200" i="4"/>
  <c r="AP185" i="4"/>
  <c r="AP223" i="4"/>
  <c r="AP20" i="4"/>
  <c r="AP25" i="4"/>
  <c r="AP174" i="4"/>
  <c r="AP193" i="4"/>
  <c r="AP33" i="4"/>
  <c r="AP75" i="4"/>
  <c r="AP14" i="4"/>
  <c r="AP24" i="4"/>
  <c r="AP59" i="4"/>
  <c r="AP103" i="4"/>
  <c r="AP111" i="4"/>
  <c r="AP125" i="4"/>
  <c r="AP134" i="4"/>
  <c r="AP154" i="4"/>
  <c r="AP172" i="4"/>
  <c r="AP181" i="4"/>
  <c r="AP202" i="4"/>
  <c r="AP224" i="4"/>
  <c r="AP55" i="4"/>
  <c r="AP198" i="4"/>
  <c r="AP26" i="4"/>
  <c r="AP35" i="4"/>
  <c r="AP58" i="4"/>
  <c r="AP94" i="4"/>
  <c r="AP108" i="4"/>
  <c r="AP127" i="4"/>
  <c r="AP173" i="4"/>
  <c r="AP190" i="4"/>
  <c r="AP211" i="4"/>
  <c r="AP145" i="4"/>
  <c r="AP90" i="4"/>
  <c r="AP206" i="4"/>
  <c r="AP227" i="4"/>
  <c r="AP46" i="4"/>
  <c r="AP57" i="4"/>
  <c r="AP189" i="4"/>
  <c r="AP98" i="4"/>
  <c r="AP219" i="4"/>
  <c r="AP91" i="4"/>
  <c r="AP23" i="4"/>
  <c r="AP42" i="4"/>
  <c r="AP60" i="4"/>
  <c r="AP99" i="4"/>
  <c r="AP121" i="4"/>
  <c r="AP162" i="4"/>
  <c r="AP179" i="4"/>
  <c r="AP201" i="4"/>
  <c r="AP182" i="4"/>
  <c r="AP40" i="4"/>
  <c r="AP79" i="4"/>
  <c r="AP106" i="4"/>
  <c r="AP123" i="4"/>
  <c r="AP37" i="4"/>
  <c r="AP175" i="4"/>
  <c r="AP85" i="4"/>
  <c r="AP110" i="4"/>
  <c r="AS13" i="4"/>
  <c r="AS14" i="4"/>
  <c r="AS15" i="4"/>
  <c r="AS16" i="4"/>
  <c r="AS17" i="4"/>
  <c r="AS18" i="4"/>
  <c r="AS19" i="4"/>
  <c r="AS20" i="4"/>
  <c r="AS21" i="4"/>
  <c r="AS22" i="4"/>
  <c r="AS23" i="4"/>
  <c r="AS24" i="4"/>
  <c r="AS25" i="4"/>
  <c r="AS26" i="4"/>
  <c r="AS27" i="4"/>
  <c r="AS28" i="4"/>
  <c r="AS29" i="4"/>
  <c r="AS30" i="4"/>
  <c r="AS31" i="4"/>
  <c r="AS32" i="4"/>
  <c r="AS33" i="4"/>
  <c r="AS34" i="4"/>
  <c r="AS35" i="4"/>
  <c r="AS36" i="4"/>
  <c r="AS37" i="4"/>
  <c r="AS38" i="4"/>
  <c r="AS39" i="4"/>
  <c r="AS40" i="4"/>
  <c r="AS41" i="4"/>
  <c r="AS42" i="4"/>
  <c r="AS43" i="4"/>
  <c r="AS44" i="4"/>
  <c r="AS45" i="4"/>
  <c r="AS46" i="4"/>
  <c r="AS47" i="4"/>
  <c r="AS48" i="4"/>
  <c r="AS49" i="4"/>
  <c r="AS50" i="4"/>
  <c r="AS51" i="4"/>
  <c r="AS52" i="4"/>
  <c r="AS53" i="4"/>
  <c r="AS54" i="4"/>
  <c r="AS55" i="4"/>
  <c r="AS56" i="4"/>
  <c r="AS57" i="4"/>
  <c r="AS58" i="4"/>
  <c r="AS59" i="4"/>
  <c r="AS60" i="4"/>
  <c r="AS61" i="4"/>
  <c r="AS62" i="4"/>
  <c r="AS63" i="4"/>
  <c r="AS64" i="4"/>
  <c r="AS65" i="4"/>
  <c r="AS66" i="4"/>
  <c r="AS67" i="4"/>
  <c r="AS68" i="4"/>
  <c r="AS69" i="4"/>
  <c r="AS70" i="4"/>
  <c r="AS71" i="4"/>
  <c r="AS72" i="4"/>
  <c r="AS73" i="4"/>
  <c r="AS74" i="4"/>
  <c r="AS75" i="4"/>
  <c r="AS76" i="4"/>
  <c r="AS77" i="4"/>
  <c r="AS78" i="4"/>
  <c r="AS79" i="4"/>
  <c r="AS80" i="4"/>
  <c r="AS81" i="4"/>
  <c r="AS82" i="4"/>
  <c r="AS83" i="4"/>
  <c r="AS84" i="4"/>
  <c r="AS85" i="4"/>
  <c r="AS86" i="4"/>
  <c r="AS87" i="4"/>
  <c r="AS88" i="4"/>
  <c r="AS89" i="4"/>
  <c r="AS90" i="4"/>
  <c r="AS91" i="4"/>
  <c r="AS92" i="4"/>
  <c r="AS93" i="4"/>
  <c r="AS94" i="4"/>
  <c r="AS95" i="4"/>
  <c r="AS96" i="4"/>
  <c r="AS97" i="4"/>
  <c r="AS98" i="4"/>
  <c r="AS99" i="4"/>
  <c r="AS100" i="4"/>
  <c r="AS101" i="4"/>
  <c r="AS102" i="4"/>
  <c r="AS103" i="4"/>
  <c r="AS104" i="4"/>
  <c r="AS105" i="4"/>
  <c r="AS106" i="4"/>
  <c r="AS107" i="4"/>
  <c r="AS108" i="4"/>
  <c r="AS109" i="4"/>
  <c r="AS110" i="4"/>
  <c r="AS111" i="4"/>
  <c r="AS112" i="4"/>
  <c r="AS113" i="4"/>
  <c r="AS114" i="4"/>
  <c r="AS115" i="4"/>
  <c r="AS116" i="4"/>
  <c r="AS117" i="4"/>
  <c r="AS118" i="4"/>
  <c r="AS119" i="4"/>
  <c r="AS120" i="4"/>
  <c r="AS121" i="4"/>
  <c r="AS122" i="4"/>
  <c r="AS123" i="4"/>
  <c r="AS124" i="4"/>
  <c r="AS125" i="4"/>
  <c r="AS126" i="4"/>
  <c r="AS127" i="4"/>
  <c r="AS128" i="4"/>
  <c r="AS129" i="4"/>
  <c r="AS130" i="4"/>
  <c r="AS131" i="4"/>
  <c r="AS132" i="4"/>
  <c r="AS133" i="4"/>
  <c r="AS134" i="4"/>
  <c r="AS135" i="4"/>
  <c r="AS136" i="4"/>
  <c r="AS137" i="4"/>
  <c r="AS138" i="4"/>
  <c r="AS139" i="4"/>
  <c r="AS140" i="4"/>
  <c r="AS142" i="4"/>
  <c r="AS143" i="4"/>
  <c r="AS144" i="4"/>
  <c r="AS145" i="4"/>
  <c r="AS146" i="4"/>
  <c r="AS147" i="4"/>
  <c r="AS148" i="4"/>
  <c r="AS149" i="4"/>
  <c r="AS150" i="4"/>
  <c r="AS151" i="4"/>
  <c r="AS152" i="4"/>
  <c r="AS153" i="4"/>
  <c r="AS154" i="4"/>
  <c r="AS155" i="4"/>
  <c r="AS156" i="4"/>
  <c r="AS157" i="4"/>
  <c r="AS158" i="4"/>
  <c r="AS159" i="4"/>
  <c r="AS160" i="4"/>
  <c r="AS161" i="4"/>
  <c r="AS162" i="4"/>
  <c r="AS163" i="4"/>
  <c r="AS164" i="4"/>
  <c r="AS165" i="4"/>
  <c r="AS166" i="4"/>
  <c r="AS167" i="4"/>
  <c r="AS168" i="4"/>
  <c r="AS169" i="4"/>
  <c r="AS170" i="4"/>
  <c r="AS171" i="4"/>
  <c r="AS172" i="4"/>
  <c r="AS173" i="4"/>
  <c r="AS174" i="4"/>
  <c r="AS175" i="4"/>
  <c r="AS176" i="4"/>
  <c r="AS177" i="4"/>
  <c r="AS178" i="4"/>
  <c r="AS179" i="4"/>
  <c r="AS180" i="4"/>
  <c r="AS181" i="4"/>
  <c r="AS182" i="4"/>
  <c r="AS183" i="4"/>
  <c r="AS184" i="4"/>
  <c r="AS185" i="4"/>
  <c r="AS186" i="4"/>
  <c r="AS187" i="4"/>
  <c r="AS188" i="4"/>
  <c r="AS189" i="4"/>
  <c r="AS190" i="4"/>
  <c r="AS191" i="4"/>
  <c r="AS192" i="4"/>
  <c r="AS193" i="4"/>
  <c r="AS194" i="4"/>
  <c r="AS195" i="4"/>
  <c r="AS196" i="4"/>
  <c r="AS197" i="4"/>
  <c r="AS198" i="4"/>
  <c r="AS199" i="4"/>
  <c r="AS200" i="4"/>
  <c r="AS201" i="4"/>
  <c r="AS202" i="4"/>
  <c r="AS203" i="4"/>
  <c r="AS204" i="4"/>
  <c r="AS205" i="4"/>
  <c r="AS206" i="4"/>
  <c r="AS207" i="4"/>
  <c r="AS208" i="4"/>
  <c r="AS209" i="4"/>
  <c r="AS210" i="4"/>
  <c r="AS211" i="4"/>
  <c r="AS212" i="4"/>
  <c r="AS213" i="4"/>
  <c r="AS214" i="4"/>
  <c r="AS215" i="4"/>
  <c r="AS216" i="4"/>
  <c r="AS217" i="4"/>
  <c r="AS218" i="4"/>
  <c r="AS219" i="4"/>
  <c r="AS220" i="4"/>
  <c r="AS221" i="4"/>
  <c r="AS222" i="4"/>
  <c r="AS223" i="4"/>
  <c r="AS224" i="4"/>
  <c r="AS225" i="4"/>
  <c r="AS226" i="4"/>
  <c r="AS227" i="4"/>
  <c r="AS12" i="4"/>
  <c r="AQ13" i="4"/>
  <c r="AQ14" i="4"/>
  <c r="AQ15" i="4"/>
  <c r="AQ16" i="4"/>
  <c r="AQ17" i="4"/>
  <c r="AQ18" i="4"/>
  <c r="AQ19" i="4"/>
  <c r="AQ20" i="4"/>
  <c r="AQ21" i="4"/>
  <c r="AQ22" i="4"/>
  <c r="AQ23" i="4"/>
  <c r="AQ24" i="4"/>
  <c r="AQ25" i="4"/>
  <c r="AQ26" i="4"/>
  <c r="AQ27" i="4"/>
  <c r="AQ28" i="4"/>
  <c r="AQ29" i="4"/>
  <c r="AQ30" i="4"/>
  <c r="AQ31" i="4"/>
  <c r="AQ32" i="4"/>
  <c r="AQ33" i="4"/>
  <c r="AQ34" i="4"/>
  <c r="AQ35" i="4"/>
  <c r="AQ36" i="4"/>
  <c r="AQ37" i="4"/>
  <c r="AQ38" i="4"/>
  <c r="AQ39" i="4"/>
  <c r="AQ40" i="4"/>
  <c r="AQ41" i="4"/>
  <c r="AQ42" i="4"/>
  <c r="AQ43" i="4"/>
  <c r="AQ44" i="4"/>
  <c r="AQ45" i="4"/>
  <c r="AQ46" i="4"/>
  <c r="AQ47" i="4"/>
  <c r="AQ48" i="4"/>
  <c r="AQ49" i="4"/>
  <c r="AQ50" i="4"/>
  <c r="AQ51" i="4"/>
  <c r="AQ52" i="4"/>
  <c r="AQ53" i="4"/>
  <c r="AQ54" i="4"/>
  <c r="AQ55" i="4"/>
  <c r="AQ56" i="4"/>
  <c r="AQ57" i="4"/>
  <c r="AQ58" i="4"/>
  <c r="AQ59" i="4"/>
  <c r="AQ60" i="4"/>
  <c r="AQ61" i="4"/>
  <c r="AQ62" i="4"/>
  <c r="AQ63" i="4"/>
  <c r="AQ64" i="4"/>
  <c r="AQ65" i="4"/>
  <c r="AQ66" i="4"/>
  <c r="AQ67" i="4"/>
  <c r="AQ68" i="4"/>
  <c r="AQ69" i="4"/>
  <c r="AQ70" i="4"/>
  <c r="AQ71" i="4"/>
  <c r="AQ72" i="4"/>
  <c r="AQ73" i="4"/>
  <c r="AQ74" i="4"/>
  <c r="AQ75" i="4"/>
  <c r="AQ76" i="4"/>
  <c r="AQ77" i="4"/>
  <c r="AQ78" i="4"/>
  <c r="AQ79" i="4"/>
  <c r="AQ80" i="4"/>
  <c r="AQ81" i="4"/>
  <c r="AQ82" i="4"/>
  <c r="AQ83" i="4"/>
  <c r="AQ84" i="4"/>
  <c r="AQ85" i="4"/>
  <c r="AQ86" i="4"/>
  <c r="AQ87" i="4"/>
  <c r="AQ88" i="4"/>
  <c r="AQ89" i="4"/>
  <c r="AQ90" i="4"/>
  <c r="AQ91" i="4"/>
  <c r="AQ92" i="4"/>
  <c r="AQ93" i="4"/>
  <c r="AQ94" i="4"/>
  <c r="AQ95" i="4"/>
  <c r="AQ96" i="4"/>
  <c r="AQ97" i="4"/>
  <c r="AQ98" i="4"/>
  <c r="AQ99" i="4"/>
  <c r="AQ100" i="4"/>
  <c r="AQ101" i="4"/>
  <c r="AQ102" i="4"/>
  <c r="AQ103" i="4"/>
  <c r="AQ104" i="4"/>
  <c r="AQ105" i="4"/>
  <c r="AQ106" i="4"/>
  <c r="AQ107" i="4"/>
  <c r="AQ108" i="4"/>
  <c r="AQ109" i="4"/>
  <c r="AQ110" i="4"/>
  <c r="AQ111" i="4"/>
  <c r="AQ112" i="4"/>
  <c r="AQ113" i="4"/>
  <c r="AQ114" i="4"/>
  <c r="AQ115" i="4"/>
  <c r="AQ116" i="4"/>
  <c r="AQ117" i="4"/>
  <c r="AQ118" i="4"/>
  <c r="AQ119" i="4"/>
  <c r="AQ120" i="4"/>
  <c r="AQ121" i="4"/>
  <c r="AQ122" i="4"/>
  <c r="AQ123" i="4"/>
  <c r="AQ124" i="4"/>
  <c r="AQ125" i="4"/>
  <c r="AQ126" i="4"/>
  <c r="AQ127" i="4"/>
  <c r="AQ128" i="4"/>
  <c r="AQ129" i="4"/>
  <c r="AQ130" i="4"/>
  <c r="AQ131" i="4"/>
  <c r="AQ132" i="4"/>
  <c r="AQ133" i="4"/>
  <c r="AQ134" i="4"/>
  <c r="AQ135" i="4"/>
  <c r="AQ136" i="4"/>
  <c r="AQ137" i="4"/>
  <c r="AQ138" i="4"/>
  <c r="AQ139" i="4"/>
  <c r="AQ140" i="4"/>
  <c r="AQ142" i="4"/>
  <c r="AQ143" i="4"/>
  <c r="AQ144" i="4"/>
  <c r="AQ145" i="4"/>
  <c r="AQ146" i="4"/>
  <c r="AQ147" i="4"/>
  <c r="AQ148" i="4"/>
  <c r="AQ149" i="4"/>
  <c r="AQ150" i="4"/>
  <c r="AQ151" i="4"/>
  <c r="AQ152" i="4"/>
  <c r="AQ153" i="4"/>
  <c r="AQ154" i="4"/>
  <c r="AQ155" i="4"/>
  <c r="AQ156" i="4"/>
  <c r="AQ157" i="4"/>
  <c r="AQ158" i="4"/>
  <c r="AQ159" i="4"/>
  <c r="AQ160" i="4"/>
  <c r="AQ161" i="4"/>
  <c r="AQ162" i="4"/>
  <c r="AQ163" i="4"/>
  <c r="AQ164" i="4"/>
  <c r="AQ165" i="4"/>
  <c r="AQ166" i="4"/>
  <c r="AQ167" i="4"/>
  <c r="AQ168" i="4"/>
  <c r="AQ169" i="4"/>
  <c r="AQ170" i="4"/>
  <c r="AQ171" i="4"/>
  <c r="AQ172" i="4"/>
  <c r="AQ173" i="4"/>
  <c r="AQ174" i="4"/>
  <c r="AQ175" i="4"/>
  <c r="AQ176" i="4"/>
  <c r="AQ177" i="4"/>
  <c r="AQ178" i="4"/>
  <c r="AQ179" i="4"/>
  <c r="AQ180" i="4"/>
  <c r="AQ181" i="4"/>
  <c r="AQ182" i="4"/>
  <c r="AQ183" i="4"/>
  <c r="AQ184" i="4"/>
  <c r="AQ185" i="4"/>
  <c r="AQ186" i="4"/>
  <c r="AQ187" i="4"/>
  <c r="AQ188" i="4"/>
  <c r="AQ189" i="4"/>
  <c r="AQ190" i="4"/>
  <c r="AQ191" i="4"/>
  <c r="AQ192" i="4"/>
  <c r="AQ193" i="4"/>
  <c r="AQ194" i="4"/>
  <c r="AQ195" i="4"/>
  <c r="AQ196" i="4"/>
  <c r="AQ197" i="4"/>
  <c r="AQ198" i="4"/>
  <c r="AQ199" i="4"/>
  <c r="AQ200" i="4"/>
  <c r="AQ201" i="4"/>
  <c r="AQ202" i="4"/>
  <c r="AQ203" i="4"/>
  <c r="AQ204" i="4"/>
  <c r="AQ205" i="4"/>
  <c r="AQ206" i="4"/>
  <c r="AQ207" i="4"/>
  <c r="AQ208" i="4"/>
  <c r="AQ209" i="4"/>
  <c r="AQ210" i="4"/>
  <c r="AQ211" i="4"/>
  <c r="AQ212" i="4"/>
  <c r="AQ213" i="4"/>
  <c r="AQ214" i="4"/>
  <c r="AQ215" i="4"/>
  <c r="AQ216" i="4"/>
  <c r="AQ217" i="4"/>
  <c r="AQ218" i="4"/>
  <c r="AQ219" i="4"/>
  <c r="AQ220" i="4"/>
  <c r="AQ221" i="4"/>
  <c r="AQ222" i="4"/>
  <c r="AQ223" i="4"/>
  <c r="AQ224" i="4"/>
  <c r="AQ225" i="4"/>
  <c r="AQ226" i="4"/>
  <c r="AQ227" i="4"/>
  <c r="AQ12" i="4"/>
  <c r="AO13" i="4"/>
  <c r="AO14" i="4"/>
  <c r="AO15" i="4"/>
  <c r="AO16" i="4"/>
  <c r="AO17" i="4"/>
  <c r="AO18" i="4"/>
  <c r="AO19" i="4"/>
  <c r="AO20" i="4"/>
  <c r="AO21" i="4"/>
  <c r="AO22" i="4"/>
  <c r="AO23" i="4"/>
  <c r="AO24" i="4"/>
  <c r="AO25" i="4"/>
  <c r="AO26" i="4"/>
  <c r="AO27" i="4"/>
  <c r="AO28" i="4"/>
  <c r="AO29" i="4"/>
  <c r="AO30" i="4"/>
  <c r="AO31" i="4"/>
  <c r="AO32" i="4"/>
  <c r="AO33" i="4"/>
  <c r="AO34" i="4"/>
  <c r="AO35" i="4"/>
  <c r="AO36" i="4"/>
  <c r="AO37" i="4"/>
  <c r="AO38" i="4"/>
  <c r="AO39" i="4"/>
  <c r="AO40" i="4"/>
  <c r="AO41" i="4"/>
  <c r="AO42" i="4"/>
  <c r="AO43" i="4"/>
  <c r="AO44" i="4"/>
  <c r="AO45" i="4"/>
  <c r="AO46" i="4"/>
  <c r="AO47" i="4"/>
  <c r="AO48" i="4"/>
  <c r="AO49" i="4"/>
  <c r="AO50" i="4"/>
  <c r="AO51" i="4"/>
  <c r="AO52" i="4"/>
  <c r="AO53" i="4"/>
  <c r="AO54" i="4"/>
  <c r="AO55" i="4"/>
  <c r="AO56" i="4"/>
  <c r="AO57" i="4"/>
  <c r="AO58" i="4"/>
  <c r="AO59" i="4"/>
  <c r="AO60" i="4"/>
  <c r="AO61" i="4"/>
  <c r="AO62" i="4"/>
  <c r="AO63" i="4"/>
  <c r="AO64" i="4"/>
  <c r="AO65" i="4"/>
  <c r="AO66" i="4"/>
  <c r="AO67" i="4"/>
  <c r="AO68" i="4"/>
  <c r="AO69" i="4"/>
  <c r="AO70" i="4"/>
  <c r="AO71" i="4"/>
  <c r="AO72" i="4"/>
  <c r="AO73" i="4"/>
  <c r="AO74" i="4"/>
  <c r="AO75" i="4"/>
  <c r="AO76" i="4"/>
  <c r="AO77" i="4"/>
  <c r="AO78" i="4"/>
  <c r="AO79" i="4"/>
  <c r="AO80" i="4"/>
  <c r="AO81" i="4"/>
  <c r="AO82" i="4"/>
  <c r="AO83" i="4"/>
  <c r="AO84" i="4"/>
  <c r="AO85" i="4"/>
  <c r="AO86" i="4"/>
  <c r="AO87" i="4"/>
  <c r="AO88" i="4"/>
  <c r="AO89" i="4"/>
  <c r="AO90" i="4"/>
  <c r="AO91" i="4"/>
  <c r="AO92" i="4"/>
  <c r="AO93" i="4"/>
  <c r="AO94" i="4"/>
  <c r="AO95" i="4"/>
  <c r="AO96" i="4"/>
  <c r="AO97" i="4"/>
  <c r="AO98" i="4"/>
  <c r="AO99" i="4"/>
  <c r="AO100" i="4"/>
  <c r="AO101" i="4"/>
  <c r="AO102" i="4"/>
  <c r="AO103" i="4"/>
  <c r="AO104" i="4"/>
  <c r="AO105" i="4"/>
  <c r="AO106" i="4"/>
  <c r="AO107" i="4"/>
  <c r="AO108" i="4"/>
  <c r="AO109" i="4"/>
  <c r="AO110" i="4"/>
  <c r="AO111" i="4"/>
  <c r="AO112" i="4"/>
  <c r="AO113" i="4"/>
  <c r="AO114" i="4"/>
  <c r="AO115" i="4"/>
  <c r="AO116" i="4"/>
  <c r="AO117" i="4"/>
  <c r="AO118" i="4"/>
  <c r="AO119" i="4"/>
  <c r="AO120" i="4"/>
  <c r="AO121" i="4"/>
  <c r="AO122" i="4"/>
  <c r="AO123" i="4"/>
  <c r="AO124" i="4"/>
  <c r="AO125" i="4"/>
  <c r="AO126" i="4"/>
  <c r="AO127" i="4"/>
  <c r="AO128" i="4"/>
  <c r="AO129" i="4"/>
  <c r="AO130" i="4"/>
  <c r="AO131" i="4"/>
  <c r="AO132" i="4"/>
  <c r="AO133" i="4"/>
  <c r="AO134" i="4"/>
  <c r="AO135" i="4"/>
  <c r="AO136" i="4"/>
  <c r="AO137" i="4"/>
  <c r="AO138" i="4"/>
  <c r="AO139" i="4"/>
  <c r="AO140" i="4"/>
  <c r="AO142" i="4"/>
  <c r="AO143" i="4"/>
  <c r="AO144" i="4"/>
  <c r="AO145" i="4"/>
  <c r="AO146" i="4"/>
  <c r="AO147" i="4"/>
  <c r="AO148" i="4"/>
  <c r="AO149" i="4"/>
  <c r="AO150" i="4"/>
  <c r="AO151" i="4"/>
  <c r="AO152" i="4"/>
  <c r="AO153" i="4"/>
  <c r="AO154" i="4"/>
  <c r="AO155" i="4"/>
  <c r="AO156" i="4"/>
  <c r="AO157" i="4"/>
  <c r="AO158" i="4"/>
  <c r="AO159" i="4"/>
  <c r="AO160" i="4"/>
  <c r="AO161" i="4"/>
  <c r="AO162" i="4"/>
  <c r="AO163" i="4"/>
  <c r="AO164" i="4"/>
  <c r="AO165" i="4"/>
  <c r="AO166" i="4"/>
  <c r="AO167" i="4"/>
  <c r="AO168" i="4"/>
  <c r="AO169" i="4"/>
  <c r="AO170" i="4"/>
  <c r="AO171" i="4"/>
  <c r="AO172" i="4"/>
  <c r="AO173" i="4"/>
  <c r="AO174" i="4"/>
  <c r="AO175" i="4"/>
  <c r="AO176" i="4"/>
  <c r="AO177" i="4"/>
  <c r="AO178" i="4"/>
  <c r="AO179" i="4"/>
  <c r="AO180" i="4"/>
  <c r="AO181" i="4"/>
  <c r="AO182" i="4"/>
  <c r="AO183" i="4"/>
  <c r="AO184" i="4"/>
  <c r="AO185" i="4"/>
  <c r="AO186" i="4"/>
  <c r="AO187" i="4"/>
  <c r="AO188" i="4"/>
  <c r="AO189" i="4"/>
  <c r="AO190" i="4"/>
  <c r="AO191" i="4"/>
  <c r="AO192" i="4"/>
  <c r="AO193" i="4"/>
  <c r="AO194" i="4"/>
  <c r="AO195" i="4"/>
  <c r="AO196" i="4"/>
  <c r="AO197" i="4"/>
  <c r="AO198" i="4"/>
  <c r="AO199" i="4"/>
  <c r="AO200" i="4"/>
  <c r="AO201" i="4"/>
  <c r="AO202" i="4"/>
  <c r="AO203" i="4"/>
  <c r="AO204" i="4"/>
  <c r="AO205" i="4"/>
  <c r="AO206" i="4"/>
  <c r="AO207" i="4"/>
  <c r="AO208" i="4"/>
  <c r="AO209" i="4"/>
  <c r="AO210" i="4"/>
  <c r="AO211" i="4"/>
  <c r="AO212" i="4"/>
  <c r="AO213" i="4"/>
  <c r="AO214" i="4"/>
  <c r="AO215" i="4"/>
  <c r="AO216" i="4"/>
  <c r="AO217" i="4"/>
  <c r="AO218" i="4"/>
  <c r="AO219" i="4"/>
  <c r="AO220" i="4"/>
  <c r="AO221" i="4"/>
  <c r="AO222" i="4"/>
  <c r="AO223" i="4"/>
  <c r="AO224" i="4"/>
  <c r="AO225" i="4"/>
  <c r="AO226" i="4"/>
  <c r="AO227" i="4"/>
  <c r="AO12" i="4"/>
  <c r="DW7" i="3"/>
  <c r="DL7" i="3"/>
  <c r="DA7" i="3"/>
  <c r="C91" i="5"/>
  <c r="C69" i="5"/>
  <c r="C70" i="5"/>
  <c r="C31" i="5"/>
  <c r="C32" i="5"/>
  <c r="C5" i="5"/>
  <c r="C6" i="5"/>
  <c r="J1" i="7"/>
  <c r="I1" i="4"/>
  <c r="N48" i="2"/>
  <c r="N41" i="2"/>
  <c r="N86" i="2"/>
  <c r="N53" i="2"/>
  <c r="N62" i="2"/>
  <c r="N27" i="2"/>
  <c r="N79" i="2"/>
  <c r="N69" i="2"/>
  <c r="N36" i="2"/>
  <c r="N24" i="2"/>
  <c r="N111" i="2"/>
  <c r="N122" i="2"/>
  <c r="N80" i="2"/>
  <c r="N83" i="2"/>
  <c r="N22" i="2"/>
  <c r="N54" i="2"/>
  <c r="N51" i="2"/>
  <c r="N135" i="2"/>
  <c r="N26" i="2"/>
  <c r="N19" i="2"/>
  <c r="N52" i="2"/>
  <c r="N136" i="2"/>
  <c r="N149" i="2"/>
  <c r="N50" i="2"/>
  <c r="N39" i="2"/>
  <c r="N32" i="2"/>
  <c r="N59" i="2"/>
  <c r="N115" i="2"/>
  <c r="N109" i="2"/>
  <c r="N29" i="2"/>
  <c r="N37" i="2"/>
  <c r="N103" i="2"/>
  <c r="N148" i="2"/>
  <c r="N66" i="2"/>
  <c r="N68" i="2"/>
  <c r="N17" i="2"/>
  <c r="N116" i="2"/>
  <c r="N28" i="2"/>
  <c r="N15" i="2"/>
  <c r="N49" i="2"/>
  <c r="N89" i="2"/>
  <c r="N102" i="2"/>
  <c r="N44" i="2"/>
  <c r="N71" i="2"/>
  <c r="N33" i="2"/>
  <c r="N126" i="2"/>
  <c r="N31" i="2"/>
  <c r="N18" i="2"/>
  <c r="N72" i="2"/>
  <c r="N137" i="2"/>
  <c r="N141" i="2"/>
  <c r="N64" i="2"/>
  <c r="N73" i="2"/>
  <c r="N47" i="2"/>
  <c r="N85" i="2"/>
  <c r="N57" i="2"/>
  <c r="N60" i="2"/>
  <c r="N90" i="2"/>
  <c r="N16" i="2"/>
  <c r="N81" i="2"/>
  <c r="N67" i="2"/>
  <c r="N23" i="2"/>
  <c r="N121" i="2"/>
  <c r="N98" i="2"/>
  <c r="N46" i="2"/>
  <c r="N151" i="2"/>
  <c r="N34" i="2"/>
  <c r="N130" i="2"/>
  <c r="N107" i="2"/>
  <c r="N118" i="2"/>
  <c r="N65" i="2"/>
  <c r="N93" i="2"/>
  <c r="N56" i="2"/>
  <c r="N61" i="2"/>
  <c r="N55" i="2"/>
  <c r="N144" i="2"/>
  <c r="N77" i="2"/>
  <c r="N38" i="2"/>
  <c r="N123" i="2"/>
  <c r="N99" i="2"/>
  <c r="N146" i="2"/>
  <c r="N45" i="2"/>
  <c r="N104" i="2"/>
  <c r="N43" i="2"/>
  <c r="N20" i="2"/>
  <c r="N133" i="2"/>
  <c r="N113" i="2"/>
  <c r="N35" i="2"/>
  <c r="N96" i="2"/>
  <c r="N40" i="2"/>
  <c r="N58" i="2"/>
  <c r="N128" i="2"/>
  <c r="N76" i="2"/>
  <c r="N131" i="2"/>
  <c r="N21" i="2"/>
  <c r="N87" i="2"/>
  <c r="N84" i="2"/>
  <c r="N74" i="2"/>
  <c r="N91" i="2"/>
  <c r="N142" i="2"/>
  <c r="N124" i="2"/>
  <c r="N14" i="2"/>
  <c r="N75" i="2"/>
  <c r="N63" i="2"/>
  <c r="N13" i="2"/>
  <c r="N95" i="2"/>
  <c r="N138" i="2"/>
  <c r="N132" i="2"/>
  <c r="N105" i="2"/>
  <c r="N145" i="2"/>
  <c r="N70" i="2"/>
  <c r="N134" i="2"/>
  <c r="N42" i="2"/>
  <c r="N97" i="2"/>
  <c r="N119" i="2"/>
  <c r="N129" i="2"/>
  <c r="N125" i="2"/>
  <c r="N82" i="2"/>
  <c r="N150" i="2"/>
  <c r="N143" i="2"/>
  <c r="N78" i="2"/>
  <c r="N101" i="2"/>
  <c r="N127" i="2"/>
  <c r="N25" i="2"/>
  <c r="N112" i="2"/>
  <c r="N114" i="2"/>
  <c r="N110" i="2"/>
  <c r="N108" i="2"/>
  <c r="N120" i="2"/>
  <c r="N147" i="2"/>
  <c r="N88"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tc={1E952952-255A-4019-86EE-880C65EC5E44}</author>
  </authors>
  <commentList>
    <comment ref="P84" authorId="0" shapeId="0" xr:uid="{1E952952-255A-4019-86EE-880C65EC5E44}">
      <text>
        <t>[Threaded comment]
Your version of Excel allows you to read this threaded comment; however, any edits to it will get removed if the file is opened in a newer version of Excel. Learn more: https://go.microsoft.com/fwlink/?linkid=870924
Comment:
    Changed based on comms with Dale Till</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tc={71FA5D56-8F57-4196-A614-C69C78E9FB02}</author>
    <author>tc={11777D46-C6F8-4C25-8109-9E605B999DC5}</author>
  </authors>
  <commentList>
    <comment ref="K32" authorId="0" shapeId="0" xr:uid="{71FA5D56-8F57-4196-A614-C69C78E9FB02}">
      <text>
        <t>[Threaded comment]
Your version of Excel allows you to read this threaded comment; however, any edits to it will get removed if the file is opened in a newer version of Excel. Learn more: https://go.microsoft.com/fwlink/?linkid=870924
Comment:
    No cake produced</t>
      </text>
    </comment>
    <comment ref="K38" authorId="1" shapeId="0" xr:uid="{11777D46-C6F8-4C25-8109-9E605B999DC5}">
      <text>
        <t>[Threaded comment]
Your version of Excel allows you to read this threaded comment; however, any edits to it will get removed if the file is opened in a newer version of Excel. Learn more: https://go.microsoft.com/fwlink/?linkid=870924
Comment:
    Assumed</t>
      </text>
    </comment>
  </commentList>
</comments>
</file>

<file path=xl/sharedStrings.xml><?xml version="1.0" encoding="utf-8"?>
<sst xmlns="http://schemas.openxmlformats.org/spreadsheetml/2006/main" count="3773" uniqueCount="1102">
  <si>
    <t>Bioresources physical and contract information</t>
  </si>
  <si>
    <t>Southern Water</t>
  </si>
  <si>
    <t>Purpose</t>
  </si>
  <si>
    <r>
      <t>This spreadsheet provides information about water and sewerage company sewage sludge production sites (known as wastewater treatment works (WwTWs) and sludge treatment facilities (STCs). Its purpose is to facilitate conversations between companies and third parties to explore market opportunities. It does not include all information that may be defined within a contract.</t>
    </r>
    <r>
      <rPr>
        <sz val="11"/>
        <color rgb="FFFF0000"/>
        <rFont val="Arial"/>
        <family val="2"/>
      </rPr>
      <t xml:space="preserve">
</t>
    </r>
    <r>
      <rPr>
        <sz val="11"/>
        <rFont val="Arial"/>
        <family val="2"/>
      </rPr>
      <t>Companies are required to provide data under the columns marked mandatory. Any additional information can be provided on a voluntary basis.</t>
    </r>
  </si>
  <si>
    <t>The water and sewerage companies' areas in England and Wales</t>
  </si>
  <si>
    <t>Water and Sewerage Company name</t>
  </si>
  <si>
    <t xml:space="preserve">Southern Water  </t>
  </si>
  <si>
    <t xml:space="preserve">Financial Year the historical data relates to </t>
  </si>
  <si>
    <t>2024-25</t>
  </si>
  <si>
    <t>Date the spreadsheet was published</t>
  </si>
  <si>
    <t>Contact details for anyone wanting to discuss commercial opportunities arising from this information</t>
  </si>
  <si>
    <t xml:space="preserve">Connor Jordan 
Southern Water, Southern House, Yeoman Road, 
Worthing, West Sussex BN13 3NX. 
Senior Category &amp; Sourcing Manager 
connor.jordan@southernwater.co.uk </t>
  </si>
  <si>
    <t>Any further details regarding any future procurement</t>
  </si>
  <si>
    <t>Brief description of geographical boundary of data included here</t>
  </si>
  <si>
    <t>Southern Water provides wastewater treatment in Hampshire, Isle of Wight,  East Sussex, West Sussex, Kent and East Wiltshire as shown in the map on the right</t>
  </si>
  <si>
    <t>Brief description of level of data assurance</t>
  </si>
  <si>
    <t xml:space="preserve"> Assured as part of APR</t>
  </si>
  <si>
    <t xml:space="preserve">Summary of significant changes since the most recently previously published version of the information and this version </t>
  </si>
  <si>
    <t>There have been no major changes since the previously published version.</t>
  </si>
  <si>
    <t xml:space="preserve">Key:        Input cell colour     </t>
  </si>
  <si>
    <t>WwTW Sludge Production Sites for population served greater than 2000</t>
  </si>
  <si>
    <t xml:space="preserve">This table sets out the data required for wastewater treatment works which are where raw sludge is produced. Each wastewater treatment works serving the equivalent of a population of 2000 and more must be filled in on a new row in the spreadsheet. </t>
  </si>
  <si>
    <t>Company commentary (optional)</t>
  </si>
  <si>
    <t>Section A: Identifier</t>
  </si>
  <si>
    <t>Section B: Sludge production information</t>
  </si>
  <si>
    <t>Section C: Sludge quality</t>
  </si>
  <si>
    <t>Section D: Site particulars</t>
  </si>
  <si>
    <t>Section E. Transport</t>
  </si>
  <si>
    <t>Column number</t>
  </si>
  <si>
    <t>Specification</t>
  </si>
  <si>
    <t>WwTW site name</t>
  </si>
  <si>
    <t>WwTW location grid ref latitude</t>
  </si>
  <si>
    <t>WwTW location grid ref longitude</t>
  </si>
  <si>
    <t>Unique Asset ID</t>
  </si>
  <si>
    <t xml:space="preserve">Quantity of raw sludge produced per year (only sites where sludge leaves assets under network plus price control) </t>
  </si>
  <si>
    <t>Estimated or Measured quantity of sludge</t>
  </si>
  <si>
    <t>Average Dry Solids of sludge produced by works %</t>
  </si>
  <si>
    <t>Estimated or Measured %dry solids sludge</t>
  </si>
  <si>
    <t>Typical volatile solids content</t>
  </si>
  <si>
    <t>WwTW classification</t>
  </si>
  <si>
    <t>Inlet Screened &lt;=6mm</t>
  </si>
  <si>
    <t>De-gritting at inlet works</t>
  </si>
  <si>
    <t>Sludge screened</t>
  </si>
  <si>
    <t xml:space="preserve">Further information (unusual sludge constituents, planning constraints, freshness etc.) </t>
  </si>
  <si>
    <t>Is site co-located with a Sludge Treatment Centre (STC)?</t>
  </si>
  <si>
    <t>Co-located site ID</t>
  </si>
  <si>
    <t>Operating hours of the site</t>
  </si>
  <si>
    <t>What is the maximum size (capacity) of tanker that can enter the works?</t>
  </si>
  <si>
    <t>What is the minimum requirement for tanker sludge collection frequency?</t>
  </si>
  <si>
    <t>Other</t>
  </si>
  <si>
    <t>Principal destination for sludge</t>
  </si>
  <si>
    <t>Percent of sludge going to principal destination</t>
  </si>
  <si>
    <t>Main transport mode to principal destination</t>
  </si>
  <si>
    <t>Secondary destination for sludge</t>
  </si>
  <si>
    <t>Percent of sludge going to secondary destination</t>
  </si>
  <si>
    <t>Main transport mode to secondary destination</t>
  </si>
  <si>
    <t>Input type</t>
  </si>
  <si>
    <t>Text</t>
  </si>
  <si>
    <t>Grid ref latitude</t>
  </si>
  <si>
    <t>Grid ref longitude</t>
  </si>
  <si>
    <t>Quantity (TDS)</t>
  </si>
  <si>
    <t>Estimated/ Measured</t>
  </si>
  <si>
    <t>%</t>
  </si>
  <si>
    <t>Text (see definitions page)</t>
  </si>
  <si>
    <t>Yes/No</t>
  </si>
  <si>
    <t>Text (as appropriate)</t>
  </si>
  <si>
    <t>Days/Time (24 hr clock)</t>
  </si>
  <si>
    <t>Tanker size, m3</t>
  </si>
  <si>
    <t>Time</t>
  </si>
  <si>
    <t>Decimal places</t>
  </si>
  <si>
    <t>6 figure</t>
  </si>
  <si>
    <t>Mandatory requirement</t>
  </si>
  <si>
    <t>Yes</t>
  </si>
  <si>
    <t>ASHFORD WTW</t>
  </si>
  <si>
    <t>51.15291</t>
  </si>
  <si>
    <t>Estimated</t>
  </si>
  <si>
    <t>Data not available</t>
  </si>
  <si>
    <t>Further information available on request</t>
  </si>
  <si>
    <t>Mon-Fri 07:00 - 18:00. Sat 07:00 - 13.00.</t>
  </si>
  <si>
    <t>Agriculture</t>
  </si>
  <si>
    <t>Road - treated cake</t>
  </si>
  <si>
    <t>ASHINGTON WTW</t>
  </si>
  <si>
    <t>50.92911</t>
  </si>
  <si>
    <t>No</t>
  </si>
  <si>
    <t>Mon-Fri 07:00 - 15:00</t>
  </si>
  <si>
    <t>Road - liquid</t>
  </si>
  <si>
    <t>ASHLETT CREEK FAWLEY WTW</t>
  </si>
  <si>
    <t>50.82508</t>
  </si>
  <si>
    <t>AYLESFORD WTW</t>
  </si>
  <si>
    <t>51.30860</t>
  </si>
  <si>
    <t>07:00 - 18:00 7 days a week</t>
  </si>
  <si>
    <t>BARCOMBE NEW WTW</t>
  </si>
  <si>
    <t>50.93326</t>
  </si>
  <si>
    <t>BARTON STACEY WTW</t>
  </si>
  <si>
    <t>51.17714</t>
  </si>
  <si>
    <t>BATTLE WTW</t>
  </si>
  <si>
    <t>50.91842</t>
  </si>
  <si>
    <t>BEXHILL &amp; HASTINGS WTW</t>
  </si>
  <si>
    <t>50.85711</t>
  </si>
  <si>
    <t>BIDBOROUGH WTW</t>
  </si>
  <si>
    <t>51.16093</t>
  </si>
  <si>
    <t>BIDDENDEN WTW</t>
  </si>
  <si>
    <t>51.11822</t>
  </si>
  <si>
    <t>BILLINGSHURST WTW</t>
  </si>
  <si>
    <t>51.01212</t>
  </si>
  <si>
    <t>BISHOPS WALTHAM WTW</t>
  </si>
  <si>
    <t>50.94118</t>
  </si>
  <si>
    <t>BOSHAM WTW</t>
  </si>
  <si>
    <t>50.81587</t>
  </si>
  <si>
    <t>BROCKENHURST WTW</t>
  </si>
  <si>
    <t>50.82310</t>
  </si>
  <si>
    <t>BROOMFIELD BANK WTW</t>
  </si>
  <si>
    <t>51.11461</t>
  </si>
  <si>
    <t>Road - raw cake</t>
  </si>
  <si>
    <t>BUDDS FARM HAVANT WTW</t>
  </si>
  <si>
    <t>50.84532</t>
  </si>
  <si>
    <t>BUXTED WTW</t>
  </si>
  <si>
    <t>50.99241</t>
  </si>
  <si>
    <t>CANTERBURY WTW</t>
  </si>
  <si>
    <t>51.29513</t>
  </si>
  <si>
    <t>CHARING WTW</t>
  </si>
  <si>
    <t>51.20228</t>
  </si>
  <si>
    <t>CHARTHAM WTW</t>
  </si>
  <si>
    <t>51.25891</t>
  </si>
  <si>
    <t>CHEPHURST COPSE RUDGWICK WTW</t>
  </si>
  <si>
    <t>51.07691</t>
  </si>
  <si>
    <t>CHICHESTER WTW</t>
  </si>
  <si>
    <t>50.82851</t>
  </si>
  <si>
    <t>CHICKENHALL EASTLEIGH WTW</t>
  </si>
  <si>
    <t>50.96044</t>
  </si>
  <si>
    <t>CHIDDINGFOLD WTW</t>
  </si>
  <si>
    <t>51.12081</t>
  </si>
  <si>
    <t>COXHEATH WTW</t>
  </si>
  <si>
    <t>51.24097</t>
  </si>
  <si>
    <t>CRANBROOK WTW</t>
  </si>
  <si>
    <t>51.09692</t>
  </si>
  <si>
    <t>DAMBRIDGE WINGHAM WTW</t>
  </si>
  <si>
    <t>51.27121</t>
  </si>
  <si>
    <t>DITTON WTW</t>
  </si>
  <si>
    <t>51.30364</t>
  </si>
  <si>
    <t>DYMCHURCH WTW</t>
  </si>
  <si>
    <t>51.04700</t>
  </si>
  <si>
    <t>EAST GRIMSTEAD WTW</t>
  </si>
  <si>
    <t>51.04762</t>
  </si>
  <si>
    <t>EAST PECKHAM WTW</t>
  </si>
  <si>
    <t>51.21576</t>
  </si>
  <si>
    <t>EAST WORTHING WTW</t>
  </si>
  <si>
    <t>50.82026</t>
  </si>
  <si>
    <t>EASTBOURNE WTW</t>
  </si>
  <si>
    <t>50.78493</t>
  </si>
  <si>
    <t>EASTCHURCH WTW</t>
  </si>
  <si>
    <t>51.38926</t>
  </si>
  <si>
    <t>EASTRY WTW</t>
  </si>
  <si>
    <t>51.25080</t>
  </si>
  <si>
    <t>EDEN VALE EAST GRINSTEAD WTW</t>
  </si>
  <si>
    <t>51.14061</t>
  </si>
  <si>
    <t>EDENBRIDGE WTW</t>
  </si>
  <si>
    <t>51.20609</t>
  </si>
  <si>
    <t>FAVERSHAM WTW</t>
  </si>
  <si>
    <t>51.32286</t>
  </si>
  <si>
    <t>FELBRIDGE WTW</t>
  </si>
  <si>
    <t>51.15286</t>
  </si>
  <si>
    <t>FLEXFORD LANE SWAY WTW</t>
  </si>
  <si>
    <t>50.76797</t>
  </si>
  <si>
    <t>FORD WTW</t>
  </si>
  <si>
    <t>50.81832</t>
  </si>
  <si>
    <t>FOREST ROW WTW</t>
  </si>
  <si>
    <t>51.09795</t>
  </si>
  <si>
    <t>FULLERTON WTW</t>
  </si>
  <si>
    <t>51.17177</t>
  </si>
  <si>
    <t>GODDARDS GREEN WTW</t>
  </si>
  <si>
    <t>50.97015</t>
  </si>
  <si>
    <t>Mon-Fri 08:00 - 18:00. Sat 08:00 - 13.00.</t>
  </si>
  <si>
    <t>GODSTONE WTW</t>
  </si>
  <si>
    <t>51.23649</t>
  </si>
  <si>
    <t>GRAVESEND WTW</t>
  </si>
  <si>
    <t>51.43980</t>
  </si>
  <si>
    <t>HADLOW WTW</t>
  </si>
  <si>
    <t>51.21860</t>
  </si>
  <si>
    <t>HAILSHAM NORTH WTW</t>
  </si>
  <si>
    <t>50.87337</t>
  </si>
  <si>
    <t>HAILSHAM SOUTH WTW</t>
  </si>
  <si>
    <t>50.85329</t>
  </si>
  <si>
    <t>HAM HILL WTW</t>
  </si>
  <si>
    <t>51.32202</t>
  </si>
  <si>
    <t>HARESTOCK WTW</t>
  </si>
  <si>
    <t>51.08855</t>
  </si>
  <si>
    <t>HARRIETSHAM WTW</t>
  </si>
  <si>
    <t>51.23724</t>
  </si>
  <si>
    <t>HAWKHURST SOUTH WTW</t>
  </si>
  <si>
    <t>51.03664</t>
  </si>
  <si>
    <t>HEADCORN WTW</t>
  </si>
  <si>
    <t>51.10758</t>
  </si>
  <si>
    <t>HENFIELD WTW</t>
  </si>
  <si>
    <t>50.94137</t>
  </si>
  <si>
    <t>HORSHAM NEW WTW</t>
  </si>
  <si>
    <t>51.05428</t>
  </si>
  <si>
    <t>HORSMONDEN WTW</t>
  </si>
  <si>
    <t>51.13884</t>
  </si>
  <si>
    <t>IVY DOWN LANE OAKLEY WTW</t>
  </si>
  <si>
    <t>51.25607</t>
  </si>
  <si>
    <t>KINGS SOMBORNE WTW</t>
  </si>
  <si>
    <t>51.06079</t>
  </si>
  <si>
    <t>LAVANT WTW</t>
  </si>
  <si>
    <t>50.86419</t>
  </si>
  <si>
    <t>LEEDS WTW</t>
  </si>
  <si>
    <t>51.25144</t>
  </si>
  <si>
    <t>LENHAM WTW</t>
  </si>
  <si>
    <t>51.22568</t>
  </si>
  <si>
    <t>LIDSEY WTW</t>
  </si>
  <si>
    <t>50.82216</t>
  </si>
  <si>
    <t>LINGFIELD WTW</t>
  </si>
  <si>
    <t>51.18709</t>
  </si>
  <si>
    <t>LISS WTW</t>
  </si>
  <si>
    <t>51.03819</t>
  </si>
  <si>
    <t>LOXWOOD WTW</t>
  </si>
  <si>
    <t>51.06572</t>
  </si>
  <si>
    <t>LUDGERSHALL WTW</t>
  </si>
  <si>
    <t>51.24649</t>
  </si>
  <si>
    <t>LUXFORDS LANE EAST GRINSTEAD WTW</t>
  </si>
  <si>
    <t>51.10993</t>
  </si>
  <si>
    <t>LYDD WTW</t>
  </si>
  <si>
    <t>50.94763</t>
  </si>
  <si>
    <t>LYNDHURST WTW</t>
  </si>
  <si>
    <t>50.88017</t>
  </si>
  <si>
    <t>MAY STREET HERNE BAY WTW</t>
  </si>
  <si>
    <t>51.36285</t>
  </si>
  <si>
    <t>MILFORD ROAD PENNINGTON WTW</t>
  </si>
  <si>
    <t>50.73891</t>
  </si>
  <si>
    <t>MILLBROOK WTW</t>
  </si>
  <si>
    <t>50.91161</t>
  </si>
  <si>
    <t>Y</t>
  </si>
  <si>
    <t>MINSTER IOT WTW</t>
  </si>
  <si>
    <t>51.32064</t>
  </si>
  <si>
    <t>MORESTEAD ROAD WINCHESTER WTW</t>
  </si>
  <si>
    <t>51.04871</t>
  </si>
  <si>
    <t>MOTNEY HILL WTW</t>
  </si>
  <si>
    <t>51.38505</t>
  </si>
  <si>
    <t>NEAVES LANE RINGMER WTW</t>
  </si>
  <si>
    <t>50.89351</t>
  </si>
  <si>
    <t>NEW ALRESFORD WTW</t>
  </si>
  <si>
    <t>51.07212</t>
  </si>
  <si>
    <t>NEW ROMNEY WTW</t>
  </si>
  <si>
    <t>50.97764</t>
  </si>
  <si>
    <t>NEWBURY LANE CUCKFIELD WTW</t>
  </si>
  <si>
    <t>50.99908</t>
  </si>
  <si>
    <t>NEWHAVEN MAIN WTW</t>
  </si>
  <si>
    <t>50.78780</t>
  </si>
  <si>
    <t>SAS</t>
  </si>
  <si>
    <t>NEWICK WTW</t>
  </si>
  <si>
    <t>50.97808</t>
  </si>
  <si>
    <t>NEWNHAM VALLEY PRESTON WTW</t>
  </si>
  <si>
    <t>51.30522</t>
  </si>
  <si>
    <t>NORTHFLEET WTW</t>
  </si>
  <si>
    <t>51.43690</t>
  </si>
  <si>
    <t>OVERTON WTW</t>
  </si>
  <si>
    <t>51.24776</t>
  </si>
  <si>
    <t>OXTED WTW</t>
  </si>
  <si>
    <t>51.23410</t>
  </si>
  <si>
    <t>PADDOCK WOOD WTW</t>
  </si>
  <si>
    <t>51.18201</t>
  </si>
  <si>
    <t>PARTRIDGE GREEN WTW</t>
  </si>
  <si>
    <t>50.95535</t>
  </si>
  <si>
    <t>PEACEHAVEN WTW</t>
  </si>
  <si>
    <t>Mon-Fri 07.30 - 16:00. Sat 08:00 - 13:00.</t>
  </si>
  <si>
    <t>PEEL COMMON WTW</t>
  </si>
  <si>
    <t>50.82648</t>
  </si>
  <si>
    <t>PEMBURY WTW</t>
  </si>
  <si>
    <t>51.15906</t>
  </si>
  <si>
    <t>PETERSFIELD WTW</t>
  </si>
  <si>
    <t>51.00046</t>
  </si>
  <si>
    <t>PETWORTH WTW</t>
  </si>
  <si>
    <t>50.97183</t>
  </si>
  <si>
    <t>PORTSWOOD WTW</t>
  </si>
  <si>
    <t>50.92970</t>
  </si>
  <si>
    <t>PULBOROUGH WTW</t>
  </si>
  <si>
    <t>50.95165</t>
  </si>
  <si>
    <t>QUEENBOROUGH WTW</t>
  </si>
  <si>
    <t>51.40274</t>
  </si>
  <si>
    <t>REDGATE MILL CROWBOROUGH WTW</t>
  </si>
  <si>
    <t>51.06636</t>
  </si>
  <si>
    <t>ROMSEY WTW</t>
  </si>
  <si>
    <t>50.98685</t>
  </si>
  <si>
    <t>RYE WTW</t>
  </si>
  <si>
    <t>50.94493</t>
  </si>
  <si>
    <t>SANDOWN NEW WTW</t>
  </si>
  <si>
    <t>50.66360</t>
  </si>
  <si>
    <t>SCAYNES HILL WTW</t>
  </si>
  <si>
    <t>51.00271</t>
  </si>
  <si>
    <t>SELLINDGE WTW</t>
  </si>
  <si>
    <t>51.10541</t>
  </si>
  <si>
    <t>SHOREHAM WTW</t>
  </si>
  <si>
    <t>50.82914</t>
  </si>
  <si>
    <t>SIDLESHAM WTW</t>
  </si>
  <si>
    <t>50.75452</t>
  </si>
  <si>
    <t>SITTINGBOURNE WTW</t>
  </si>
  <si>
    <t>51.35010</t>
  </si>
  <si>
    <t>SLOWHILL COPSE MARCHWOOD WTW</t>
  </si>
  <si>
    <t>50.89817</t>
  </si>
  <si>
    <t>MILLBROOK STC</t>
  </si>
  <si>
    <t>Pipeline</t>
  </si>
  <si>
    <t>SOUTH AMBERSHAM WTW</t>
  </si>
  <si>
    <t>50.98092</t>
  </si>
  <si>
    <t>SPELDHURST WTW</t>
  </si>
  <si>
    <t>51.15571</t>
  </si>
  <si>
    <t>ST JOHNS CROWBOROUGH WTW</t>
  </si>
  <si>
    <t>51.07803</t>
  </si>
  <si>
    <t>STAPLEHURST WTW</t>
  </si>
  <si>
    <t>51.17206</t>
  </si>
  <si>
    <t>STEYNING WTW</t>
  </si>
  <si>
    <t>50.89579</t>
  </si>
  <si>
    <t>STOKE WTW</t>
  </si>
  <si>
    <t>51.44728</t>
  </si>
  <si>
    <t>STORRINGTON WTW</t>
  </si>
  <si>
    <t>50.92823</t>
  </si>
  <si>
    <t>SUMMER LANE PAGHAM WTW</t>
  </si>
  <si>
    <t>50.78288</t>
  </si>
  <si>
    <t>SWALECLIFFE WTW</t>
  </si>
  <si>
    <t>51.36514</t>
  </si>
  <si>
    <t>TANGMERE WTW</t>
  </si>
  <si>
    <t>50.85119</t>
  </si>
  <si>
    <t>TENTERDEN WTW</t>
  </si>
  <si>
    <t>51.06184</t>
  </si>
  <si>
    <t>TEYNHAM WTW</t>
  </si>
  <si>
    <t>51.33602</t>
  </si>
  <si>
    <t>THORNHAM WTW</t>
  </si>
  <si>
    <t>50.84037</t>
  </si>
  <si>
    <t>TICEHURST WTW</t>
  </si>
  <si>
    <t>51.04463</t>
  </si>
  <si>
    <t>TONBRIDGE WTW</t>
  </si>
  <si>
    <t>51.19262</t>
  </si>
  <si>
    <t>TUNBRIDGE WELLS NORTH WTW</t>
  </si>
  <si>
    <t>51.15695</t>
  </si>
  <si>
    <t>AD HOC</t>
  </si>
  <si>
    <t>TUNBRIDGE WELLS SOUTH WTW</t>
  </si>
  <si>
    <t>51.12121</t>
  </si>
  <si>
    <t>UCKFIELD WTW</t>
  </si>
  <si>
    <t>50.96575</t>
  </si>
  <si>
    <t>VINES CROSS WTW</t>
  </si>
  <si>
    <t>50.93049</t>
  </si>
  <si>
    <t>WATERINGBURY WTW</t>
  </si>
  <si>
    <t>51.25145</t>
  </si>
  <si>
    <t>WEATHERLEES HILL A WTW</t>
  </si>
  <si>
    <t>51.31669</t>
  </si>
  <si>
    <t>ASHFORD STC</t>
  </si>
  <si>
    <t>MOTNEY HILL STC</t>
  </si>
  <si>
    <t>WEATHERLEES HILL B WTW</t>
  </si>
  <si>
    <t>WEST HYTHE K WTW</t>
  </si>
  <si>
    <t>51.05877</t>
  </si>
  <si>
    <t>WEST WELLOW WTW</t>
  </si>
  <si>
    <t>50.97081</t>
  </si>
  <si>
    <t>WESTBERE WTW</t>
  </si>
  <si>
    <t>51.30864</t>
  </si>
  <si>
    <t>WESTFIELD WTW</t>
  </si>
  <si>
    <t>50.90950</t>
  </si>
  <si>
    <t>WHITCHURCH WTW</t>
  </si>
  <si>
    <t>51.21854</t>
  </si>
  <si>
    <t>WHITEGATES LANE WADHURST WTW</t>
  </si>
  <si>
    <t>51.08252</t>
  </si>
  <si>
    <t>WHITEWALL CREEK WTW</t>
  </si>
  <si>
    <t>51.40347</t>
  </si>
  <si>
    <t>WICKHAM WTW</t>
  </si>
  <si>
    <t>50.89464</t>
  </si>
  <si>
    <t>WINDMILL HILL HERSTMONCEUX WTW</t>
  </si>
  <si>
    <t>50.89037</t>
  </si>
  <si>
    <t>WOOLSTON WTW</t>
  </si>
  <si>
    <t>50.89189</t>
  </si>
  <si>
    <t>WROXALL WTW</t>
  </si>
  <si>
    <t>50.62594</t>
  </si>
  <si>
    <t>WYE WTW</t>
  </si>
  <si>
    <t>51.18220</t>
  </si>
  <si>
    <t xml:space="preserve">Smaller WwTW (less than 2000 population equivalent served) 
</t>
  </si>
  <si>
    <t>This table sets out the data required for WwTWs serving a population of less than 2000. Each WwTW must be filled in on a new row in the spreadsheet. 
Please note that any WwTw that is desludged by intermittently emptied by tankering the contents to the start of another larger sewage treatment works should not be included in this list. The sludge removed in this way should be accounted for in the sludge produced at the larger receiving sewage treatment works.</t>
  </si>
  <si>
    <t>WwTWs that have a population equivalent served greater than 2000 but produce a sludge quantity &lt; 70 TDS per year are included in this table and are marked with a #.  
In this table we have included the names of WwTWs which are desludged by intermittently tankering the contents to the start of another larger sewage treatment works.  The TDS from these sites is included in the total raw sludge TDS for the receiving large WwTW.</t>
  </si>
  <si>
    <t>WwTW location (grid ref latitude)</t>
  </si>
  <si>
    <t>WwTW location (grid ref longitude)</t>
  </si>
  <si>
    <t>Quantity (TDS) per year
Average amount of sludge produced per year: Either stated as &lt;70 tonnes per annum or a more accurate estimate if available</t>
  </si>
  <si>
    <t>See definitions page</t>
  </si>
  <si>
    <t>PE check</t>
  </si>
  <si>
    <t>TDS</t>
  </si>
  <si>
    <t>disposal</t>
  </si>
  <si>
    <t>ALFRISTON WTW</t>
  </si>
  <si>
    <t>50.79780</t>
  </si>
  <si>
    <t>&lt;70</t>
  </si>
  <si>
    <t>AMBERLEY WTW</t>
  </si>
  <si>
    <t>50.90166</t>
  </si>
  <si>
    <t>ANSTY WTW</t>
  </si>
  <si>
    <t>50.99044</t>
  </si>
  <si>
    <t>APPLEDORE WTW</t>
  </si>
  <si>
    <t>51.03473</t>
  </si>
  <si>
    <t>ARDINGLY WTW</t>
  </si>
  <si>
    <t>51.04076</t>
  </si>
  <si>
    <t>ARRETON STREET ARRETON TOP WTW</t>
  </si>
  <si>
    <t>50.67559</t>
  </si>
  <si>
    <t>BALCOMBE WTW</t>
  </si>
  <si>
    <t>51.04068</t>
  </si>
  <si>
    <t>BANK WTW</t>
  </si>
  <si>
    <t>50.85911</t>
  </si>
  <si>
    <t>BARCOMBE CHURCH WTW</t>
  </si>
  <si>
    <t>50.91434</t>
  </si>
  <si>
    <t>BARN CLOSE ASHMANSWORTH WTW</t>
  </si>
  <si>
    <t>51.31585</t>
  </si>
  <si>
    <t>BARNS GREEN WTW</t>
  </si>
  <si>
    <t>51.02502</t>
  </si>
  <si>
    <t>BEAULIEU HUMMICKS WTW</t>
  </si>
  <si>
    <t>50.81187</t>
  </si>
  <si>
    <t>BEAULIEU VILLAGE WTW</t>
  </si>
  <si>
    <t>50.81514</t>
  </si>
  <si>
    <t>BECKLEY WTW</t>
  </si>
  <si>
    <t>50.99049</t>
  </si>
  <si>
    <t>BENENDEN WTW</t>
  </si>
  <si>
    <t>51.07150</t>
  </si>
  <si>
    <t>BERWICK WTW</t>
  </si>
  <si>
    <t>50.83943</t>
  </si>
  <si>
    <t>BETHERSDEN WTW</t>
  </si>
  <si>
    <t>51.12938</t>
  </si>
  <si>
    <t>BILSINGTON WTW</t>
  </si>
  <si>
    <t>51.06639</t>
  </si>
  <si>
    <t>BLACKBOYS WTW</t>
  </si>
  <si>
    <t>50.96969</t>
  </si>
  <si>
    <t>BLACKHAM WTW</t>
  </si>
  <si>
    <t>51.13534</t>
  </si>
  <si>
    <t>BLACKSTONE WTW</t>
  </si>
  <si>
    <t>50.93541</t>
  </si>
  <si>
    <t>BLACKWATER WTW</t>
  </si>
  <si>
    <t>50.67311</t>
  </si>
  <si>
    <t>BODLE STREET GREEN WTW</t>
  </si>
  <si>
    <t>50.90788</t>
  </si>
  <si>
    <t>BOLDRE WTW</t>
  </si>
  <si>
    <t>50.78831</t>
  </si>
  <si>
    <t>BREDE WATERWORKS WTW</t>
  </si>
  <si>
    <t>50.93072</t>
  </si>
  <si>
    <t>BRIGHSTONE WTW</t>
  </si>
  <si>
    <t>50.63785</t>
  </si>
  <si>
    <t>BROOK STREET CUCKFIELD WTW</t>
  </si>
  <si>
    <t>51.02647</t>
  </si>
  <si>
    <t>BROOKLAND WTW</t>
  </si>
  <si>
    <t>50.99992</t>
  </si>
  <si>
    <t>BURPHAM WTW</t>
  </si>
  <si>
    <t>50.87175</t>
  </si>
  <si>
    <t>BURWASH COMMON WTW</t>
  </si>
  <si>
    <t>50.98083</t>
  </si>
  <si>
    <t>BURWASH VILLAGE WTW</t>
  </si>
  <si>
    <t>51.00901</t>
  </si>
  <si>
    <t>BURY WTW</t>
  </si>
  <si>
    <t>50.90461</t>
  </si>
  <si>
    <t>CALBOURNE WTW</t>
  </si>
  <si>
    <t>50.67906</t>
  </si>
  <si>
    <t>CAMBER WTW</t>
  </si>
  <si>
    <t>50.93231</t>
  </si>
  <si>
    <t>CANTERTON LANE BROOK H WTW</t>
  </si>
  <si>
    <t>50.92213</t>
  </si>
  <si>
    <t>CATSFIELD WTW</t>
  </si>
  <si>
    <t>50.89420</t>
  </si>
  <si>
    <t>CHAILEY ROEHEATH WTW</t>
  </si>
  <si>
    <t>50.96110</t>
  </si>
  <si>
    <t>CHALE WTW</t>
  </si>
  <si>
    <t>50.62329</t>
  </si>
  <si>
    <t>CHERRY GARDENS GOUDHURST WTW</t>
  </si>
  <si>
    <t>51.11664</t>
  </si>
  <si>
    <t>CHIDDINGSTONE CASTLE WTW</t>
  </si>
  <si>
    <t>51.18826</t>
  </si>
  <si>
    <t>CHIDDINGSTONE HOATH WTW</t>
  </si>
  <si>
    <t>51.16216</t>
  </si>
  <si>
    <t>CHILBOLTON WTW</t>
  </si>
  <si>
    <t>51.15073</t>
  </si>
  <si>
    <t>CHILHAM WTW</t>
  </si>
  <si>
    <t>51.23963</t>
  </si>
  <si>
    <t>CHILLERTON WTW</t>
  </si>
  <si>
    <t>50.65668</t>
  </si>
  <si>
    <t>CLAPHAM WTW</t>
  </si>
  <si>
    <t>50.83715</t>
  </si>
  <si>
    <t>COLDHARBOUR WTW</t>
  </si>
  <si>
    <t>51.18363</t>
  </si>
  <si>
    <t>COLDWALTHAM WTW</t>
  </si>
  <si>
    <t>50.93272</t>
  </si>
  <si>
    <t>COOKSBRIDGE WTW</t>
  </si>
  <si>
    <t>50.90475</t>
  </si>
  <si>
    <t>COOLHAM WTW</t>
  </si>
  <si>
    <t>50.99181</t>
  </si>
  <si>
    <t>COWDEN WTW</t>
  </si>
  <si>
    <t>51.14262</t>
  </si>
  <si>
    <t>COWFOLD WTW</t>
  </si>
  <si>
    <t>50.98526</t>
  </si>
  <si>
    <t>CROUCH FARM MAYFIELD WTW</t>
  </si>
  <si>
    <t>51.01628</t>
  </si>
  <si>
    <t>DANEHILL WTW</t>
  </si>
  <si>
    <t>51.02862</t>
  </si>
  <si>
    <t>DIAL POST WTW</t>
  </si>
  <si>
    <t>50.96324</t>
  </si>
  <si>
    <t>DITCHLING WTW</t>
  </si>
  <si>
    <t>50.92203</t>
  </si>
  <si>
    <t>DRAGONS GREEN WTW</t>
  </si>
  <si>
    <t>50.99956</t>
  </si>
  <si>
    <t>DROXFORD WTW</t>
  </si>
  <si>
    <t>50.96287</t>
  </si>
  <si>
    <t>DUNBRIDGE WTW</t>
  </si>
  <si>
    <t>51.03202</t>
  </si>
  <si>
    <t>DUNCTON WTW</t>
  </si>
  <si>
    <t>50.94683</t>
  </si>
  <si>
    <t>EAST BOLDRE WTW</t>
  </si>
  <si>
    <t>50.80467</t>
  </si>
  <si>
    <t>EAST DEAN WTW</t>
  </si>
  <si>
    <t>50.74548</t>
  </si>
  <si>
    <t>EAST END WTW</t>
  </si>
  <si>
    <t>50.77365</t>
  </si>
  <si>
    <t>EAST HOATHLY WTW</t>
  </si>
  <si>
    <t>50.91797</t>
  </si>
  <si>
    <t>EAST MEON WTW</t>
  </si>
  <si>
    <t>50.99698</t>
  </si>
  <si>
    <t>EFFORD FARM COTTAGES LYMINGTON WTW</t>
  </si>
  <si>
    <t>50.74663</t>
  </si>
  <si>
    <t>ELSTED WTW</t>
  </si>
  <si>
    <t>EVANS CLOSE OVER WALLOP WTW</t>
  </si>
  <si>
    <t>51.14564</t>
  </si>
  <si>
    <t>EWHURST GREEN WTW</t>
  </si>
  <si>
    <t>50.99183</t>
  </si>
  <si>
    <t>FAIRLIGHT WTW</t>
  </si>
  <si>
    <t>50.88478</t>
  </si>
  <si>
    <t>FERNHURST WTW</t>
  </si>
  <si>
    <t>51.03944</t>
  </si>
  <si>
    <t>FERRY HILL WINCHELSEA WTW</t>
  </si>
  <si>
    <t>50.92832</t>
  </si>
  <si>
    <t>FITTLEWORTH WTW</t>
  </si>
  <si>
    <t>50.95469</t>
  </si>
  <si>
    <t>FLETCHING WTW</t>
  </si>
  <si>
    <t>50.99189</t>
  </si>
  <si>
    <t>FORDCOMBE WTW</t>
  </si>
  <si>
    <t>51.14263</t>
  </si>
  <si>
    <t>FOREST GREEN WTW</t>
  </si>
  <si>
    <t>51.15493</t>
  </si>
  <si>
    <t>FRANT WTW</t>
  </si>
  <si>
    <t>51.07971</t>
  </si>
  <si>
    <t>FRITTENDEN WTW</t>
  </si>
  <si>
    <t>51.14431</t>
  </si>
  <si>
    <t>FULKING WTW</t>
  </si>
  <si>
    <t>50.89116</t>
  </si>
  <si>
    <t>GOOD INTENT COTTAGES EGERTON WTW</t>
  </si>
  <si>
    <t>51.19978</t>
  </si>
  <si>
    <t>GRAEMAR COTTAGES SHERFIELD ENGLISH WTW</t>
  </si>
  <si>
    <t>GRAIN WTW</t>
  </si>
  <si>
    <t>51.45283</t>
  </si>
  <si>
    <t>GRATTON CLOSE SUTTON SCOTNEY WTW</t>
  </si>
  <si>
    <t>GRAYSWOOD WTW</t>
  </si>
  <si>
    <t>51.10177</t>
  </si>
  <si>
    <t>GUESTLING GREEN WTW</t>
  </si>
  <si>
    <t>50.89704</t>
  </si>
  <si>
    <t>HALLAND WTW</t>
  </si>
  <si>
    <t>50.93343</t>
  </si>
  <si>
    <t>HAMSEY WTW</t>
  </si>
  <si>
    <t>50.89354</t>
  </si>
  <si>
    <t>HAMSTREET WTW</t>
  </si>
  <si>
    <t>51.06569</t>
  </si>
  <si>
    <t>HANNINGTON WTW</t>
  </si>
  <si>
    <t>51.29058</t>
  </si>
  <si>
    <t>HARDHAM WTW</t>
  </si>
  <si>
    <t>50.94952</t>
  </si>
  <si>
    <t>HARTFIELD WTW</t>
  </si>
  <si>
    <t>51.10516</t>
  </si>
  <si>
    <t>HARVEL WTW</t>
  </si>
  <si>
    <t>51.34543</t>
  </si>
  <si>
    <t>HAWKHURST NORTH WTW</t>
  </si>
  <si>
    <t>51.05304</t>
  </si>
  <si>
    <t>HAZELY COMBE ARRETON WTW</t>
  </si>
  <si>
    <t>50.67131</t>
  </si>
  <si>
    <t>HIGH HURSTWOOD WTW</t>
  </si>
  <si>
    <t>51.00955</t>
  </si>
  <si>
    <t>HIGHBRIDGE EAST CHILTINGTON WTW</t>
  </si>
  <si>
    <t>50.92722</t>
  </si>
  <si>
    <t>HIGHBROOK WTW</t>
  </si>
  <si>
    <t>51.05191</t>
  </si>
  <si>
    <t>HIGHCROSS ALBOURNE WTW</t>
  </si>
  <si>
    <t>50.94261</t>
  </si>
  <si>
    <t>HIGHWOOD LANE ROOKLEY WTW</t>
  </si>
  <si>
    <t>50.65639</t>
  </si>
  <si>
    <t>HILLBROW KNOWLES MEADOW WTW</t>
  </si>
  <si>
    <t>51.02884</t>
  </si>
  <si>
    <t>HOLLYCROFT EAST CHILTINGTON WTW</t>
  </si>
  <si>
    <t>50.92275</t>
  </si>
  <si>
    <t>HOOE WTW</t>
  </si>
  <si>
    <t>50.86683</t>
  </si>
  <si>
    <t>HORSTED KEYNES WTW</t>
  </si>
  <si>
    <t>51.03739</t>
  </si>
  <si>
    <t>HOUGHTON WTW</t>
  </si>
  <si>
    <t>50.89279</t>
  </si>
  <si>
    <t>HURST GREEN WTW</t>
  </si>
  <si>
    <t>51.00972</t>
  </si>
  <si>
    <t>ICKLESHAM WTW</t>
  </si>
  <si>
    <t>50.91691</t>
  </si>
  <si>
    <t>IDEN GREEN WTW</t>
  </si>
  <si>
    <t>51.05613</t>
  </si>
  <si>
    <t>IDEN WTW</t>
  </si>
  <si>
    <t>50.99162</t>
  </si>
  <si>
    <t>ITCHINGFIELD WTW</t>
  </si>
  <si>
    <t>51.03630</t>
  </si>
  <si>
    <t>IVYCHURCH WTW</t>
  </si>
  <si>
    <t>51.01296</t>
  </si>
  <si>
    <t>KILNDOWN WTW</t>
  </si>
  <si>
    <t>51.09007</t>
  </si>
  <si>
    <t>KINGSTON HOLLOW WTW</t>
  </si>
  <si>
    <t>50.85597</t>
  </si>
  <si>
    <t>KIRDFORD WTW</t>
  </si>
  <si>
    <t>51.02318</t>
  </si>
  <si>
    <t>KNIGHTON WTW</t>
  </si>
  <si>
    <t>50.67815</t>
  </si>
  <si>
    <t>LAMBERHURST WTW</t>
  </si>
  <si>
    <t>51.09830</t>
  </si>
  <si>
    <t>LEVETTS LANE BODIAM WTW</t>
  </si>
  <si>
    <t>51.00760</t>
  </si>
  <si>
    <t>LIME PARK HERSTMONCEUX WTW</t>
  </si>
  <si>
    <t>50.88458</t>
  </si>
  <si>
    <t>LINTON WTW</t>
  </si>
  <si>
    <t>51.21368</t>
  </si>
  <si>
    <t>LISS HILLBROW WTW</t>
  </si>
  <si>
    <t>51.03150</t>
  </si>
  <si>
    <t>LOWER BEEDING WTW</t>
  </si>
  <si>
    <t>51.03019</t>
  </si>
  <si>
    <t>LUDDESDOWN WTW</t>
  </si>
  <si>
    <t>51.37812</t>
  </si>
  <si>
    <t>LUNSFORDS CROSS WTW</t>
  </si>
  <si>
    <t>50.87049</t>
  </si>
  <si>
    <t>LURGASHALL WTW</t>
  </si>
  <si>
    <t>51.03216</t>
  </si>
  <si>
    <t>MAGPIE LANE HORSHAM WTW</t>
  </si>
  <si>
    <t>51.04464</t>
  </si>
  <si>
    <t>MARESFIELD WTW</t>
  </si>
  <si>
    <t>50.99020</t>
  </si>
  <si>
    <t>MARKBEECH WTW</t>
  </si>
  <si>
    <t>51.16421</t>
  </si>
  <si>
    <t>MERES FARM MAYFIELD WTW</t>
  </si>
  <si>
    <t>51.00578</t>
  </si>
  <si>
    <t>MILL CORNER NORTHIAM WTW</t>
  </si>
  <si>
    <t>50.98377</t>
  </si>
  <si>
    <t>MINSTEAD WTW</t>
  </si>
  <si>
    <t>50.89832</t>
  </si>
  <si>
    <t>MONKS GATE WTW</t>
  </si>
  <si>
    <t>51.03417</t>
  </si>
  <si>
    <t>MOUNTFIELD WTW</t>
  </si>
  <si>
    <t>NATS LANE BROOK K WTW</t>
  </si>
  <si>
    <t>NEWENDEN WTW</t>
  </si>
  <si>
    <t>51.01722</t>
  </si>
  <si>
    <t>NEWLANDS MERSTONE WTW</t>
  </si>
  <si>
    <t>50.65683</t>
  </si>
  <si>
    <t>NEWTOWN IOW WTW</t>
  </si>
  <si>
    <t>50.70894</t>
  </si>
  <si>
    <t>NORTH VIEW THORLEY WTW</t>
  </si>
  <si>
    <t>50.69660</t>
  </si>
  <si>
    <t>NORTH WALTHAM WTW</t>
  </si>
  <si>
    <t>51.21841</t>
  </si>
  <si>
    <t>NORTHCHAPEL WTW</t>
  </si>
  <si>
    <t>51.05290</t>
  </si>
  <si>
    <t>NUTHURST WTW</t>
  </si>
  <si>
    <t>51.02071</t>
  </si>
  <si>
    <t>NUTLEY WTW</t>
  </si>
  <si>
    <t>51.03891</t>
  </si>
  <si>
    <t>OCKLEY EAST WTW</t>
  </si>
  <si>
    <t>51.13825</t>
  </si>
  <si>
    <t>OCKLEY WEST WTW</t>
  </si>
  <si>
    <t>51.14620</t>
  </si>
  <si>
    <t>OFFHAM WTW</t>
  </si>
  <si>
    <t>50.89317</t>
  </si>
  <si>
    <t>PARK ROAD HANDCROSS WTW</t>
  </si>
  <si>
    <t>51.04858</t>
  </si>
  <si>
    <t>PASSFORD HOUSE SWAY WTW</t>
  </si>
  <si>
    <t>50.77858</t>
  </si>
  <si>
    <t>PENSHURST WTW</t>
  </si>
  <si>
    <t>51.17334</t>
  </si>
  <si>
    <t>PLUMPTON WTW</t>
  </si>
  <si>
    <t>50.90943</t>
  </si>
  <si>
    <t>POLING WTW</t>
  </si>
  <si>
    <t>50.84228</t>
  </si>
  <si>
    <t>POYNINGS WTW</t>
  </si>
  <si>
    <t>50.89698</t>
  </si>
  <si>
    <t>PYECOMBE EAST WTW</t>
  </si>
  <si>
    <t>50.89980</t>
  </si>
  <si>
    <t>PYECOMBE WEST WTW</t>
  </si>
  <si>
    <t>50.90169</t>
  </si>
  <si>
    <t>QUARRY COTTAGES STONE IN OXNEY WTW</t>
  </si>
  <si>
    <t>51.01221</t>
  </si>
  <si>
    <t>QUICKBOURNE LANE NORTHIAM WTW</t>
  </si>
  <si>
    <t>51.00141</t>
  </si>
  <si>
    <t>READING STREET WTW</t>
  </si>
  <si>
    <t>51.04071</t>
  </si>
  <si>
    <t>REDLYNCH WTW</t>
  </si>
  <si>
    <t>50.97977</t>
  </si>
  <si>
    <t>RIPE WTW</t>
  </si>
  <si>
    <t>50.86764</t>
  </si>
  <si>
    <t>ROBERTSBRIDGE WTW</t>
  </si>
  <si>
    <t>50.98403</t>
  </si>
  <si>
    <t>RODMELL WTW</t>
  </si>
  <si>
    <t>50.84114</t>
  </si>
  <si>
    <t>ROGATE WTW</t>
  </si>
  <si>
    <t>51.00260</t>
  </si>
  <si>
    <t>ROLVENDEN LAYNE WTW</t>
  </si>
  <si>
    <t>51.03712</t>
  </si>
  <si>
    <t>ROUD WTW</t>
  </si>
  <si>
    <t>50.61572</t>
  </si>
  <si>
    <t>RUSHLAKE GREEN WTW</t>
  </si>
  <si>
    <t>50.93913</t>
  </si>
  <si>
    <t>SANDHURST WTW</t>
  </si>
  <si>
    <t>51.03083</t>
  </si>
  <si>
    <t>SEDLESCOMBE WTW</t>
  </si>
  <si>
    <t>50.93409</t>
  </si>
  <si>
    <t>SHALFLEET WTW</t>
  </si>
  <si>
    <t>50.69719</t>
  </si>
  <si>
    <t>SHIPLEY WTW</t>
  </si>
  <si>
    <t>50.98423</t>
  </si>
  <si>
    <t>SHIPTON BELLINGER WTW</t>
  </si>
  <si>
    <t>51.20565</t>
  </si>
  <si>
    <t>SHORWELL WTW</t>
  </si>
  <si>
    <t>50.63971</t>
  </si>
  <si>
    <t>SISSINGHURST WTW</t>
  </si>
  <si>
    <t>51.11135</t>
  </si>
  <si>
    <t>SLAUGHAM WTW</t>
  </si>
  <si>
    <t>51.03705</t>
  </si>
  <si>
    <t>SLINFOLD WTW</t>
  </si>
  <si>
    <t>51.07715</t>
  </si>
  <si>
    <t>SMALL DOLE WTW</t>
  </si>
  <si>
    <t>50.90999</t>
  </si>
  <si>
    <t>SMALLHOLDINGS RINGMER WTW</t>
  </si>
  <si>
    <t>50.90316</t>
  </si>
  <si>
    <t>SMARDEN WTW</t>
  </si>
  <si>
    <t>51.14892</t>
  </si>
  <si>
    <t>SMITHS LANE GOUDHURST WTW</t>
  </si>
  <si>
    <t>51.11729</t>
  </si>
  <si>
    <t>SOUTH HARTING WTW</t>
  </si>
  <si>
    <t>50.97232</t>
  </si>
  <si>
    <t>SOUTHWICK WTW</t>
  </si>
  <si>
    <t>50.87449</t>
  </si>
  <si>
    <t>ST HELENS WTW</t>
  </si>
  <si>
    <t>50.69289</t>
  </si>
  <si>
    <t>ST MARY HOO WTW</t>
  </si>
  <si>
    <t>51.45565</t>
  </si>
  <si>
    <t>STAMFORD BUILDINGS FIRLE WTW</t>
  </si>
  <si>
    <t>50.85408</t>
  </si>
  <si>
    <t>STAPLECROSS WTW</t>
  </si>
  <si>
    <t>50.97167</t>
  </si>
  <si>
    <t>STAPLEFIELD WTW</t>
  </si>
  <si>
    <t>51.03200</t>
  </si>
  <si>
    <t>STOCKBRIDGE WTW</t>
  </si>
  <si>
    <t>51.10882</t>
  </si>
  <si>
    <t>STONE GREEN STONE IN OXNEY WTW</t>
  </si>
  <si>
    <t>51.01544</t>
  </si>
  <si>
    <t>STONE HILL ROAD EGERTON WTW</t>
  </si>
  <si>
    <t>51.19144</t>
  </si>
  <si>
    <t>STONEGATE WTW</t>
  </si>
  <si>
    <t>51.02941</t>
  </si>
  <si>
    <t>STREAT WTW</t>
  </si>
  <si>
    <t>50.91877</t>
  </si>
  <si>
    <t>STUBBS LANE BREDE WTW</t>
  </si>
  <si>
    <t>50.94027</t>
  </si>
  <si>
    <t>SUTTON VALENCE WTW</t>
  </si>
  <si>
    <t>51.20427</t>
  </si>
  <si>
    <t>THORNS BEACH WTW</t>
  </si>
  <si>
    <t>THRESHERS FIELD HEVER WTW</t>
  </si>
  <si>
    <t>51.18146</t>
  </si>
  <si>
    <t>TILLINGTON WTW</t>
  </si>
  <si>
    <t>50.98049</t>
  </si>
  <si>
    <t>TROTTON WTW</t>
  </si>
  <si>
    <t>50.99157</t>
  </si>
  <si>
    <t>UDIMORE WTW</t>
  </si>
  <si>
    <t>50.93601</t>
  </si>
  <si>
    <t>ULCOMBE WTW</t>
  </si>
  <si>
    <t>51.20482</t>
  </si>
  <si>
    <t>UNDERHILL GOUDHURST WTW</t>
  </si>
  <si>
    <t>51.10862</t>
  </si>
  <si>
    <t>WALLCROUCH WTW</t>
  </si>
  <si>
    <t>51.05085</t>
  </si>
  <si>
    <t>WAREHORNE WTW</t>
  </si>
  <si>
    <t>51.05834</t>
  </si>
  <si>
    <t>WARNINGLID WTW</t>
  </si>
  <si>
    <t>51.02580</t>
  </si>
  <si>
    <t>WARTLING WTW</t>
  </si>
  <si>
    <t>50.85999</t>
  </si>
  <si>
    <t>WASHWELL LANE WADHURST WTW</t>
  </si>
  <si>
    <t>51.05501</t>
  </si>
  <si>
    <t>WEST HOATHLY WTW</t>
  </si>
  <si>
    <t>51.08408</t>
  </si>
  <si>
    <t>WEST MARDEN WTW</t>
  </si>
  <si>
    <t>50.91445</t>
  </si>
  <si>
    <t>WESTMESTON WTW</t>
  </si>
  <si>
    <t>50.91135</t>
  </si>
  <si>
    <t>WESTWELL WTW</t>
  </si>
  <si>
    <t>51.18484</t>
  </si>
  <si>
    <t>WHATLINGTON WTW</t>
  </si>
  <si>
    <t>50.94496</t>
  </si>
  <si>
    <t>WHITEPARISH WTW</t>
  </si>
  <si>
    <t>51.00156</t>
  </si>
  <si>
    <t>WILLOW WOOD ST LAWRENCE WTW</t>
  </si>
  <si>
    <t>50.58308</t>
  </si>
  <si>
    <t>WILMINGTON WTW</t>
  </si>
  <si>
    <t>50.82814</t>
  </si>
  <si>
    <t>WINCHELSEA BEACH WTW</t>
  </si>
  <si>
    <t>50.92953</t>
  </si>
  <si>
    <t>WINEHAM WTW</t>
  </si>
  <si>
    <t>50.96375</t>
  </si>
  <si>
    <t>WISBOROUGH GREEN WTW</t>
  </si>
  <si>
    <t>51.01879</t>
  </si>
  <si>
    <t>WISTON WTW</t>
  </si>
  <si>
    <t>50.91798</t>
  </si>
  <si>
    <t>WITTERSHAM WTW</t>
  </si>
  <si>
    <t>51.00485</t>
  </si>
  <si>
    <t>WIVELSFIELD WTW</t>
  </si>
  <si>
    <t>50.96611</t>
  </si>
  <si>
    <t>WOODCHURCH WTW</t>
  </si>
  <si>
    <t>51.07221</t>
  </si>
  <si>
    <t>WOULDHAM WTW</t>
  </si>
  <si>
    <t>51.35708</t>
  </si>
  <si>
    <t>from master schedule</t>
  </si>
  <si>
    <t>Highfields Ashmansworth WTW</t>
  </si>
  <si>
    <t>101246C</t>
  </si>
  <si>
    <t>Hillside Cottages West Stoke WTW</t>
  </si>
  <si>
    <t>107426C</t>
  </si>
  <si>
    <t>KEE001</t>
  </si>
  <si>
    <t>Keepers Cottage</t>
  </si>
  <si>
    <t>Luddesdown WSW</t>
  </si>
  <si>
    <t>102708C</t>
  </si>
  <si>
    <t>Lye Lane West Stoke WTW</t>
  </si>
  <si>
    <t>MAD001</t>
  </si>
  <si>
    <t>Madehurst Cottage Madehurst</t>
  </si>
  <si>
    <t>Newhaven Main WTW</t>
  </si>
  <si>
    <t>111593C</t>
  </si>
  <si>
    <t>Patching WSW</t>
  </si>
  <si>
    <t>PIN001</t>
  </si>
  <si>
    <t>Pink Cottage Madehurst</t>
  </si>
  <si>
    <t>PUN001</t>
  </si>
  <si>
    <t>Punchbowl Cottage Madehurst</t>
  </si>
  <si>
    <t>PUN002</t>
  </si>
  <si>
    <t>Punchbowl House Madehurst</t>
  </si>
  <si>
    <t>Two Pictures Minstead GDS</t>
  </si>
  <si>
    <t>103202C</t>
  </si>
  <si>
    <t>Sludge Treatment Centres</t>
  </si>
  <si>
    <t xml:space="preserve">This table sets out the data required for sludge treatment and sludge handling centres. Each centre must be filled in on a new row in the spreadsheet. </t>
  </si>
  <si>
    <t>Section B: Treated sludge product description</t>
  </si>
  <si>
    <t>Section C: Nature of Material accepted</t>
  </si>
  <si>
    <t>Section D: Treated Product Quality</t>
  </si>
  <si>
    <t>Section E: Renewable Energy Subsidies</t>
  </si>
  <si>
    <t>Section F: Further information</t>
  </si>
  <si>
    <t>Section G. Transport</t>
  </si>
  <si>
    <t>Section H: Headroom capacity (monthly)</t>
  </si>
  <si>
    <t>Section I: Tradeable capacity (monthly)</t>
  </si>
  <si>
    <t>Section J: Total capacity (monthly)</t>
  </si>
  <si>
    <t>Section K: Capacity Shortfall (monthly)</t>
  </si>
  <si>
    <t>Section L: Headroom capacity (annual)</t>
  </si>
  <si>
    <t>Section M: Tradeable capacity (annual)</t>
  </si>
  <si>
    <t>Section N: Total capacity (annual)</t>
  </si>
  <si>
    <t>Section O: Capacity Shortfall (annual)</t>
  </si>
  <si>
    <t>Sludge Treatment Centre (STC) name</t>
  </si>
  <si>
    <t>STC location (grid ref latitude)</t>
  </si>
  <si>
    <t>STC location (grid ref longitude)</t>
  </si>
  <si>
    <t>End product quantity per year</t>
  </si>
  <si>
    <t>Estimated or Measured quantity of treated sludge produced</t>
  </si>
  <si>
    <t>Product Dry Solids %</t>
  </si>
  <si>
    <t>Estimated or Measured product DS%</t>
  </si>
  <si>
    <t>Sludge screened at STC</t>
  </si>
  <si>
    <t>Usual operating hours of the site</t>
  </si>
  <si>
    <t>Acceptance criteria for input material</t>
  </si>
  <si>
    <t>Type of site</t>
  </si>
  <si>
    <t>Type of treatment (if applicable)</t>
  </si>
  <si>
    <t>Dry solids range accepted in to site %</t>
  </si>
  <si>
    <t>Can site receive sludge not de-gritted?</t>
  </si>
  <si>
    <t>Can site receive sludge from sites without screening?</t>
  </si>
  <si>
    <t>Is the site producing untreated sludge?</t>
  </si>
  <si>
    <t>Is the site producing conventionally treated sludge?</t>
  </si>
  <si>
    <t>Is the site producing enhanced treated sludge?</t>
  </si>
  <si>
    <t>Is the site compliant with and certified under the Biosolids Assurance Scheme?</t>
  </si>
  <si>
    <t>Renewable Energy Incentive Scheme(s) (e.g. RHI, Green Gas)</t>
  </si>
  <si>
    <t>Year due to end (e.g. 2030)</t>
  </si>
  <si>
    <t>Further information (planning constraints, operational defects that could impact on product quality etc.)</t>
  </si>
  <si>
    <t>Unique ID for principal destination</t>
  </si>
  <si>
    <t>Unique ID for secondary destination</t>
  </si>
  <si>
    <t>September</t>
  </si>
  <si>
    <t>October</t>
  </si>
  <si>
    <t>November</t>
  </si>
  <si>
    <t>December</t>
  </si>
  <si>
    <t>January</t>
  </si>
  <si>
    <t>February</t>
  </si>
  <si>
    <t>March</t>
  </si>
  <si>
    <t>April</t>
  </si>
  <si>
    <t>May</t>
  </si>
  <si>
    <t>June</t>
  </si>
  <si>
    <t>July</t>
  </si>
  <si>
    <t>August</t>
  </si>
  <si>
    <t>Reporting year +1</t>
  </si>
  <si>
    <t>Reporting year +2</t>
  </si>
  <si>
    <t>Reporting year +3</t>
  </si>
  <si>
    <t>Reporting year +4</t>
  </si>
  <si>
    <t>Reporting year +5</t>
  </si>
  <si>
    <t>Reporting year +6</t>
  </si>
  <si>
    <t>Reporting year +7</t>
  </si>
  <si>
    <t>Reporting year +8</t>
  </si>
  <si>
    <t>Reporting year +9</t>
  </si>
  <si>
    <t>Estimated / Measured</t>
  </si>
  <si>
    <t>Yes / No</t>
  </si>
  <si>
    <t>Days of week / Time (24 hr clock)</t>
  </si>
  <si>
    <t>Thickening centre, Dewatering centre, Treatment centre or Incinerator.</t>
  </si>
  <si>
    <t xml:space="preserve">Liming, Conventional AD, Advanced AD or other
</t>
  </si>
  <si>
    <t>Yes / No / NA</t>
  </si>
  <si>
    <t xml:space="preserve">Year </t>
  </si>
  <si>
    <t xml:space="preserve">STC cat </t>
  </si>
  <si>
    <t>Measured</t>
  </si>
  <si>
    <t>Input material to be assessed for freshness, alkalinity, septicity, rag/grit content and potentially toxic elements.</t>
  </si>
  <si>
    <t>Treatment centre</t>
  </si>
  <si>
    <t>Conventional AD</t>
  </si>
  <si>
    <t>0.5-6% for liquid imports, 20-30% for cake imports</t>
  </si>
  <si>
    <t>Yes for liquid, No for cake</t>
  </si>
  <si>
    <t>ROC</t>
  </si>
  <si>
    <t>LAND</t>
  </si>
  <si>
    <t>N/A</t>
  </si>
  <si>
    <t>AYLESFORD STC</t>
  </si>
  <si>
    <t>0.5-6% for liquid imports, No cake imports</t>
  </si>
  <si>
    <t>Yes for liquid</t>
  </si>
  <si>
    <t>BUDDS FARM HAVANT STC</t>
  </si>
  <si>
    <t>CANTERBURY STC</t>
  </si>
  <si>
    <t>FORD STC</t>
  </si>
  <si>
    <t>FULLERTON STC</t>
  </si>
  <si>
    <t>GODDARDS GREEN STC</t>
  </si>
  <si>
    <t>Advanced AD</t>
  </si>
  <si>
    <t>GRAVESEND STC</t>
  </si>
  <si>
    <t>HAM HILL STC</t>
  </si>
  <si>
    <t>HASTINGS STC</t>
  </si>
  <si>
    <t>No liquid imports, 20-30% for cake imports</t>
  </si>
  <si>
    <t>No for cake</t>
  </si>
  <si>
    <t>Not applicable</t>
  </si>
  <si>
    <t>PEACEHAVEN STC</t>
  </si>
  <si>
    <t>QUEENBOROUGH STC</t>
  </si>
  <si>
    <t>SANDOWN STC</t>
  </si>
  <si>
    <t>WORTHING STC</t>
  </si>
  <si>
    <t>Dewatering centre</t>
  </si>
  <si>
    <t>No liquid or cake imports</t>
  </si>
  <si>
    <t>NA</t>
  </si>
  <si>
    <t>STC capacity Hants</t>
  </si>
  <si>
    <t>STC capacity IOW</t>
  </si>
  <si>
    <t>STC capacity Kent</t>
  </si>
  <si>
    <t>STC capacity Sussex</t>
  </si>
  <si>
    <t>Dewatering capacity for sites with reception  facilities</t>
  </si>
  <si>
    <t xml:space="preserve">Contract Information </t>
  </si>
  <si>
    <t>Contracts</t>
  </si>
  <si>
    <t xml:space="preserve">We require each company to publish contract information on those services that are provided by a person other than the company (including an Associated Company (as defined by Condition A (Interpretation and Construction) of the company’s licence)) for its own bioresources services (treatment, transport and/or recycling service). It should not include contract information where the company is providing a bioresources service to other companies. Contract information should not include contracts for bioresources related “goods” (for example chemical supplies), or outsourcing contracts where the company retains full control of the bioresources service (for example regular equipment maintenance contracts). Contracts with associated companies and joint ventures where the company is one of those involved should be included. The focus of the market information is where companies are contracting with third parties to provide a complete transport, treatment and/or recycling service.  
This template should be populated for all contracts that are agreed from 30 April 2017.  Whilst there is no requirement on companies to publish information on contracts agreed prior to this date, we would encourage companies to provide details of all active contracts. </t>
  </si>
  <si>
    <t>Section B: Bioresource service</t>
  </si>
  <si>
    <t>Section C: Commercial information</t>
  </si>
  <si>
    <t>Contract reference</t>
  </si>
  <si>
    <t>Contract title</t>
  </si>
  <si>
    <t>Description of service</t>
  </si>
  <si>
    <t>Quantity</t>
  </si>
  <si>
    <t>Contract start date</t>
  </si>
  <si>
    <t>Contract end date</t>
  </si>
  <si>
    <t>Term of contract</t>
  </si>
  <si>
    <t>Unique reference corresponding to reference used elsewhere (e.g. OJEU)</t>
  </si>
  <si>
    <t>Transport, treatment, recycling, disposal, a combination of these four, or other.</t>
  </si>
  <si>
    <t>Tonnes dry solids per year, or m3, or whatever is relevant</t>
  </si>
  <si>
    <t>Month/Year</t>
  </si>
  <si>
    <t>To include more information on services covered by contract, for example geographical area</t>
  </si>
  <si>
    <t>F424-11</t>
  </si>
  <si>
    <t>Waste Management &amp; Recycling Agreement</t>
  </si>
  <si>
    <t>Intersite raw sludge and cake haulage
Other waste disposal services</t>
  </si>
  <si>
    <t>Approx 60,000 TDS/yr</t>
  </si>
  <si>
    <t>14 years (5 + 9)</t>
  </si>
  <si>
    <t>Contract covers planned intersite liquid sludge and cake haulage;  non routine and emergency tankering; 
grit and screenings collection and disposal / recycling; 
general rubbish and fly tipped waste collection and disposal; vactor waste collection, treatment and disposal / recycling; 
The contract is a regional one covering the whole SW region of Kent, Sussex, Hants &amp; IOW.</t>
  </si>
  <si>
    <t>Agreement for the provision of goods and services in relation to Biosolids Sales, Transport and Recycling</t>
  </si>
  <si>
    <t>Biosolids sales, transport, and recycling</t>
  </si>
  <si>
    <t>Approx 70,000 TDS/yr</t>
  </si>
  <si>
    <t>3  years</t>
  </si>
  <si>
    <t>Covers entire SW operating region, Kent, Sussex, Hampshire and IOW</t>
  </si>
  <si>
    <t>Definitions</t>
  </si>
  <si>
    <t>Section</t>
  </si>
  <si>
    <t>Col no</t>
  </si>
  <si>
    <t>WWTW Sludge Production Site</t>
  </si>
  <si>
    <t>A</t>
  </si>
  <si>
    <t>Name of the wastewater treatment works, and if not otherwise clear, the town it serves.</t>
  </si>
  <si>
    <t>Identifying Location to at least 5 digits</t>
  </si>
  <si>
    <t>This is a unique ID to identify the site. The unique ID should be consistent across years. If an asset becomes inactive (for example moth balled/ closed down) then its ID should not be reassigned to a new asset later. If a site is listed as a WWTW co-located with a sludge treatment centre then it should have two unique ID’s, one for the WWTW tab and one in the STC tab so the two functions of the asset can be identified individually.</t>
  </si>
  <si>
    <t>B</t>
  </si>
  <si>
    <t>Quantity of raw sludge produced per year</t>
  </si>
  <si>
    <t>Average amount of sludge produced per year, measured in tonnes of dry solids. Please note this is dry tonnes and not wet tonnes. 
This information is to provide an indication of the size of the market opportunity that  the site represents. 
The list of sites should include only those where sludge leaves the assets which fall under network plus i.e. do not list small sites where sludge is taken to the inlet of a larger wastewater treatment works for settlement in the larger site’s facilities. At the larger sites the total sludge produced through indigenous and imported means means must be provided.</t>
  </si>
  <si>
    <t>"Estimated" or "Measured" to indicate whether the quantity is estimated or measured.  
This information is to provide an indication of accuracy of and confidence in quantity data.</t>
  </si>
  <si>
    <t>Measure of the thickness for loading purposes. Defined as the percentage by weight of a sample that remains after drying at around 105 Degrees Celcius. 
This information is to provide an indication of the thickness for loading purposes.</t>
  </si>
  <si>
    <t>"Estimated" or "Measured" to indicate whether the dry solids percentage is estimated or measured.  
This information is to provide an Indication of accuracy of and confidence in dry solids data.</t>
  </si>
  <si>
    <t>The annual average volatile solids content of the sludge, expressed as the percentage of the wet sample. 
This information is to proivde an indication of the quality of the sludge.</t>
  </si>
  <si>
    <t>See the table of classifications below.  This information is to provide an indication of the quality of sludge.</t>
  </si>
  <si>
    <t>C</t>
  </si>
  <si>
    <t>"Yes" or "No" to indicate whether sewage is screened at the inlet to remove rags.  This information is to provide an indication of the quality of the sludge.</t>
  </si>
  <si>
    <t>"Yes" or "No" to indicate whether sewage has grit removed at the inlet.  This information is to provide an indication of the quality of the sludge.</t>
  </si>
  <si>
    <t>"Yes" or "No" to indicate if the sludge has been screened in addition to or instead of a preliminary wastewater treatment screening process. This information is to provide an indication of the quality of the sludge.</t>
  </si>
  <si>
    <t>Further information (unusual sludge constituents, planning constraints, freshness etc.)</t>
  </si>
  <si>
    <t>D</t>
  </si>
  <si>
    <t>"Yes" or "No" to indicate whether the wastewater treatment works is co-located with a STC. Sludge produced on a site with a sludge treatment centre may not be so readily accessible for transport to another site.</t>
  </si>
  <si>
    <t>The unique ID of the STC that this WWTW is collocated with. Leave blank if the site is not co-located.</t>
  </si>
  <si>
    <t>This information is to indicate when site is accessible.</t>
  </si>
  <si>
    <t>What is the maximum size of tanker (capacity) that can enter the works?</t>
  </si>
  <si>
    <t>This information is to indicate constraints on access to site.</t>
  </si>
  <si>
    <t xml:space="preserve">Any information that may impact on the ability to treat and dispose of the sludge (unusual sludge constituents, planning constraints, freshness etc.) </t>
  </si>
  <si>
    <t>E*</t>
  </si>
  <si>
    <t>1, 4</t>
  </si>
  <si>
    <t>Principal/Secondary destination for sludge</t>
  </si>
  <si>
    <r>
      <t xml:space="preserve">The site which received the most / second-most sludge from this site. Enter ‘Land’, ‘Incineration’ or ‘Other’ if sludge is not sent to another site. If it is exported to another WaSC then enter the site's name. 
</t>
    </r>
    <r>
      <rPr>
        <sz val="12"/>
        <color rgb="FF000000"/>
        <rFont val="Arial"/>
        <family val="2"/>
      </rPr>
      <t xml:space="preserve">The site name must match the relevant STC/WwTW name used elsewhere. </t>
    </r>
  </si>
  <si>
    <t>2, 5</t>
  </si>
  <si>
    <t>Percent of sludge going to principal/secondary destination</t>
  </si>
  <si>
    <t>The percent of sludge by weight which went to the principal / secondary destinations for this site.</t>
  </si>
  <si>
    <t>3, 6</t>
  </si>
  <si>
    <t>The main transport mode to principal/secondary destination.</t>
  </si>
  <si>
    <t>Whether the sludge was transported by road (liquid, raw cake or treated cake), pipeline, or other mode.</t>
  </si>
  <si>
    <t>Sludge Treatment Centre</t>
  </si>
  <si>
    <t>The name of the site (and the town it relates to). 
Also include any planned new sites so that it enables data in G, H and I to correspond to this. Where it is doubtful whether a site will be a bioresources site, exclude it.. Also exclude any decommissioned or abandoned sites, and mothballed or unused assets on sites where they could not immediately be brought back into service.</t>
  </si>
  <si>
    <t>This is a unique ID to identify the site. The unique ID should be consistent across years. If an asset becomes inactive (for example moth balled/ closed down) then its ID should not be reassigned to a new asset later. If a site is listed as a WWTW co-located with an STC then it should have two unique ID’s, one for the WWTW tab and one in the STC tab so the two functions of the asset can be identified individually.</t>
  </si>
  <si>
    <t xml:space="preserve">The average amount of treated sludge produced, expressed in tonnes of dry solids per year. Please note this is dry tonnes and not wet tonnes. It should include all output, including sludge originating a co-located WwTW and imported sludge. 
This information is to provide an indicatation of the size of the market opportunity the site’s product represents. </t>
  </si>
  <si>
    <t>This should be "Estimated" or "Measured" to give an indication of accuracy of and confidence in quantity data.</t>
  </si>
  <si>
    <t>Measure of the thickness for loading purposes. Defined as the percentage by weight of a sample that remains after drying at around 105 DegC.</t>
  </si>
  <si>
    <t>This should be "Estimated" or "Measured to give an indication of accuracy of  and confidence in dry solids data.</t>
  </si>
  <si>
    <t>"Yes" or "No" to indicate whether there is a sludge screening process at the site.  This information is to give an indication of sludge product quality.</t>
  </si>
  <si>
    <t>This informaton is to indicate when site is accessible.</t>
  </si>
  <si>
    <t>"Yes" or "No" to indicate whether there are specific acceptance criteria for material brought on to site, e.g. must be digested. This information is to give an understanding of what material can be taken to the site.</t>
  </si>
  <si>
    <t xml:space="preserve">"Thickening centre", "Dewatering centre", "Treatment centre", or "incinerator". This is to give an understanding of what material can be taken to the site.
Sludge treatment centre site type definitions:
• Thickening site – reduces water content of mixed indigenous and imported sludge to less than 10% dry solids;
• Dewatering site – reduces the water of indigenous sludge and/or imported sludge to over 10% dry solids;
• Sludge treatment centre – produces a treated product of appropriate quality for recycling or disposal.;
• Incinerator – incinerates either raw or treated sludge.
This information is to understand what activities are carried out on the site. </t>
  </si>
  <si>
    <t>If the 'Type of site' is a 'Treatment centre' this should be categorised as either 'Liming', 'Conventional AD', 'Advanced AD' or 'Other', otherwise leave the cell blank. 
If more than one type of treatment is used, base your response on the primary method. 
The definitions used should match Table 8D of RAG 4.09.</t>
  </si>
  <si>
    <t>Expressed as % Dry solids.  This information is to give an understanding of what material can be taken to the site.</t>
  </si>
  <si>
    <t>This should be "Yes" or "No".  This information is to give an understanding of what material can be taken to the site.</t>
  </si>
  <si>
    <t>Is site producing untreated sludge?</t>
  </si>
  <si>
    <t>This should be "Yes" or "No".  It should be "Yes" if the site operated dewatering process only. This information is to give an indication of sludge product quality.</t>
  </si>
  <si>
    <t>Is site producing conventionally treated sludge?</t>
  </si>
  <si>
    <t>This should be "Yes" or "No". 
The definition of conventional is as per safe sludge matrix. Conventionally treated sludge gas been subjected to defined treatment processes and standards that ensure at least 99% of pathogens have been destroyed. This information is to give an indication of sludge product quality.</t>
  </si>
  <si>
    <t>Is site producing enhanced treated sludge?</t>
  </si>
  <si>
    <t>This should be "Yes" or "No". 
The definition of enhanced is as per the safe sludge matrix. Enhanced treatment is a term used to describe processes which are capable of virtually eliminating any pathogens which may be present in the original sludge. Enhanced treated sludge will be free from Salmonella and will have been treated so as to ensure that 99.9999% pathogens have been destroyed (a 6 log reduction).  This information is to give an indication of sludge product quality.</t>
  </si>
  <si>
    <t>Is the site compliant and certified under the Biosolids Assurance scheme?</t>
  </si>
  <si>
    <t xml:space="preserve">This should be "Yes",  "No" or "NA". 
The Biosolids Assurance Scheme combines legislative and non-legislative requirements and best practice. It is audited and certified by an independent body - NSF Certification. An entry of "na" for "not applicable" is appropriate where a site produces untreated sludge.
This information is to give an indication of sludge product quality. </t>
  </si>
  <si>
    <t>E</t>
  </si>
  <si>
    <t>Renewable Energy Incentive Scheme (e.g. RHI, Green Gas)</t>
  </si>
  <si>
    <t>This is the name of any incentive schemes at the site. 
If more than one scheme applies, these should be listed, e.g. RHI, Green Gas</t>
  </si>
  <si>
    <t>This is final year that the scheme(s) will end, inclusive. For example, if the incentive will end in October 2030, then this should be reported as 2030. 
If more than one scheme applies, these should be listed respectively, e.g. 2022, 2030</t>
  </si>
  <si>
    <t>F</t>
  </si>
  <si>
    <t>Further information</t>
  </si>
  <si>
    <t>G***</t>
  </si>
  <si>
    <t>1, 5</t>
  </si>
  <si>
    <r>
      <t xml:space="preserve">The name of the site which received the most/second-most sludge from this site. Enter ‘Land’, ‘Incineration’ or ‘Other’ if sludge is not sent to another site. If it is exported to another WaSC, enter the site name. 
</t>
    </r>
    <r>
      <rPr>
        <sz val="12"/>
        <color rgb="FF000000"/>
        <rFont val="Arial"/>
        <family val="2"/>
      </rPr>
      <t xml:space="preserve">The site name must match the relevant STC/WwTW name used elsewhere. </t>
    </r>
  </si>
  <si>
    <t>2, 6</t>
  </si>
  <si>
    <t>Unique ID for principal/secondary destination</t>
  </si>
  <si>
    <t xml:space="preserve">This is the unique ID of the site which received the most / second-most sludge from this site. Enter ‘Land’, ‘Incineration’ or ‘Other’ if sludge is not sent to another site. If it is exported to another WaSC, use their unique ID.  
The unique ID must match the relevant STC/WwTW unique ID used elsewhere. </t>
  </si>
  <si>
    <t>3, 7</t>
  </si>
  <si>
    <t>4, 8</t>
  </si>
  <si>
    <t>Main transport mode to principal/secondary destination</t>
  </si>
  <si>
    <t>Whether the sludge was transported by road (liquid, raw cake or treated cake), pipeline or other mode.</t>
  </si>
  <si>
    <t>H</t>
  </si>
  <si>
    <t>1 to 12</t>
  </si>
  <si>
    <t>These are the months following publication of this information. For example, if a company publishes this information in July 2021, it should provide data for September 2021 to August 2022 inclusive. 
NB: This table collects information on your headroom at each bioresources site. Capacity is in tonnes dry solids input to the site in any form (liquid or cake). Include dewatering sites and sludge treatment centres only.</t>
  </si>
  <si>
    <t>The capacity which is not used for normal operations, but which is not available for trading because it is reserved as operational headroom.
Where headroom is not associated with any particular site and it isn't clear which site would usually have this headroom, please enter one or more lines at the bottom of the table with the site name 'Floating - ' and the group of sites it could be delivered from. Do not attribute it separately to those sites in this table, to avoid double counting.</t>
  </si>
  <si>
    <t>I</t>
  </si>
  <si>
    <t>These are the months following publication of this information. For example, if a company publishes this information in July 2021, it should provide data for September 2021 to August 2022 inclusive. 
NB: This table collects information on your ability to trade into each bioresources site. Capacity is in tonnes dry solids input to the site in any form (liquid or cake). Include dewatering sites and sludge treatment centres only.</t>
  </si>
  <si>
    <t>The capacity which could be available to trade into this site on a guaranteed basis for the given month. Assume that the trade would be a steady amount throughout the month. Capacity available to trade is that which is not used for indigenous sludge and isn’t reserved as operational headroom.
Where you have 'floating' tradable capacity which could be based at more than one site and you have little preference as to which it should be delievered from, please enter the site name as 'Floating: ' and the group of sites which it could be delivered from. Do not attribute it separately to those sites in this table, to avoid double counting.</t>
  </si>
  <si>
    <t>J</t>
  </si>
  <si>
    <t>These are the months following publication of this information. For example, if a company publishes this information in July 2021, it should provide data for September 2021 to August 2022 inclusive. 
NB: This table collects information on your current and forecast capacity at each bioresources site. Capacity is in tonnes dry solids input to the site in any form (liquid or cake). Include dewatering sites and sludge treatment centres only.</t>
  </si>
  <si>
    <t xml:space="preserve">The maximum amount of sludge you would realistically expect to be able to treat in the given month, if an unlimited amount of sludge was available. Assume your usual digester retention time for each site. Include capacity which could be released if you increased working hours. If you schedule a certain amount of site downtime, remove this from the total capacity. Also remove any allowance you make for unplanned downtime. </t>
  </si>
  <si>
    <t>K</t>
  </si>
  <si>
    <t>These are the months following publication of this information.  For example, if a company publishes this information in July 2021, it should provide data for September 2021 to August 2022 inclusive. 
NB: This table collects information on your shortfall at each bioresources site. Capacity is in tonnes dry solids input to the site in any form (liquid or cake). Include dewatering sites and sludge treatment centres only.</t>
  </si>
  <si>
    <r>
      <t xml:space="preserve">Companies can indicate any shortfall in </t>
    </r>
    <r>
      <rPr>
        <u/>
        <sz val="12"/>
        <color theme="1"/>
        <rFont val="Arial"/>
        <family val="2"/>
      </rPr>
      <t>desired</t>
    </r>
    <r>
      <rPr>
        <sz val="12"/>
        <color theme="1"/>
        <rFont val="Arial"/>
        <family val="2"/>
      </rPr>
      <t xml:space="preserve"> capacity for each site here. Where a shortfall is not associated with any particular site, please enter one or more lines at the bottom of the table with the site name 'Floating - ' and the group of sites it could be delivered from. Do not attribute it separately to those sites in this table, to avoid double counting.
It is a shortfall in desired capacity, because the intention is to indicate the possible market opportunity for participants to meet a demand for additional capacity. It is possible to have both headroom capacity and a shortfall. For example, 
  - company A might consider it needs headroom of 2,000 TDS. It has actual headroom of 1,000 TDS. It therefore enters a shortfall of 1,000 TDS; 
  - company B might consider it needs headroom of 2,000 TDS, but has none. If therefore enters a shorfall of 2,000 TDS; 
 - company C might project sludge production exceeding its total capacity by 1,000 TDS. It considers it needs headroom above production of 2,000 TDS. It therefore enters as shortfall of 3,000 TDS. </t>
    </r>
  </si>
  <si>
    <t>L</t>
  </si>
  <si>
    <t>1 to 10</t>
  </si>
  <si>
    <t>Financial years. The first year reported should correspond to the data reported in the rest of this spreadsheet. The other columns relate to the following nine years. The intention is that companies report a rolling-series of ten-year projections. 
NB: This table collects information on your current and forecast headroom at each bioresources site. Capacity is in tonnes dry solids input to the site in any form (liquid or cake). Include dewatering sites and sludge treatment centres only.</t>
  </si>
  <si>
    <t>M</t>
  </si>
  <si>
    <t>The capacity which could be available to trade into this site on a guaranteed basis for at least one year. Assume that the trade would be a stead amount throughout the year. Capacity available to trade is that which is not used for indigenous sludge and isn’t reserved as operational headroom.
Where you have 'floating' tradable capacity which could be based at more than one site and you have little preference as to which it should be delievered from, please enter the site name as 'Floating: ' and the group of sites which it could be delivered from. Do not attribute it separately to those sites in this table, to avoid double counting.</t>
  </si>
  <si>
    <t>N</t>
  </si>
  <si>
    <t xml:space="preserve">The maximum amount of sludge you would realistically expect to be able to treat in the year, if an unlimited amount of sludge was available. Assume your usual digester retention time for each site. Include capacity which could be released if you increased working hours. If you schedule a certain amount of site downtime, remove this from the total capacity. Also remove any allowance you make for unplanned downtime. </t>
  </si>
  <si>
    <t>O</t>
  </si>
  <si>
    <t>Small WwTW*</t>
  </si>
  <si>
    <t>The name of the wastewater treatment works, and if not otherwise clear, the town it serves.</t>
  </si>
  <si>
    <t>WwTW latitidue (grid ref)</t>
  </si>
  <si>
    <t xml:space="preserve">Identifying location to at least 5 digits </t>
  </si>
  <si>
    <t>WwTW longitude (grid ref)</t>
  </si>
  <si>
    <t>An indication of the quantity of sludge produced in dry tonnes of solids per year. Please note this is dry tonnes and not wet tonnes.  
All sites of this size are likely to produce &lt;70 tonnes per year and this is the default data entry for this column unless the wastewater company is able to provide a more accurate quantity. 
The list of sites should include only those where sludge leaves the assets which fall under the network plus price control i.e. do not list small sites where sludge is taken to the inlet of a larger wastewater treatment works for settlement in the larger site’s facilities. At the larger sites the total sludge produced through indigenous and imported means must be provided.
This information is to provide an indicatation of the size of the market opportunity the site represents.
NB: To produce 70 tonnes per annum a 2000 population site would be producing 95g/person/day (which is higher than average)</t>
  </si>
  <si>
    <t>See the table of classifications below. This information is to provide an indication of the quality of sludge.</t>
  </si>
  <si>
    <t>* for sites serving less than 2000 population equivalent.  Please note that any sewage works that is intermittently emptied by tankering the contents to the start of another larger sewage treatment works should not be included in this list.</t>
  </si>
  <si>
    <t>Wastewater treatment type</t>
  </si>
  <si>
    <t>P</t>
  </si>
  <si>
    <t>Primary settlement only.</t>
  </si>
  <si>
    <t>CSAS</t>
  </si>
  <si>
    <t>Crude sewage activated sludge (i.e. no primary sludge is generated).</t>
  </si>
  <si>
    <t>SB</t>
  </si>
  <si>
    <t>Secondary Biological filtration - trickling filters, RBCs etc. Sludge produced will be a mixture of primary and secondary sludge.</t>
  </si>
  <si>
    <t>Secondary Activated sludge. Sludge produced will be a mixture of primary and secondary sludge.</t>
  </si>
  <si>
    <t>Cphos</t>
  </si>
  <si>
    <t>Phosphorus removal via chemical dosing.</t>
  </si>
  <si>
    <t>Bphos</t>
  </si>
  <si>
    <t>Phosphorus removal through biological nutrient removal.</t>
  </si>
  <si>
    <t>Please note that sites may have more than one code, for example "SB Cphos" would be a secondary filtration site with chemical phosphorus removal</t>
  </si>
  <si>
    <t>Contracts**</t>
  </si>
  <si>
    <t>Contract Reference</t>
  </si>
  <si>
    <t>This reference should be the same as that used in other public documentation such as OJEU information. This information is to help readers follow up on additional published contract information if they wish to.</t>
  </si>
  <si>
    <t>A brief description of services contracted.</t>
  </si>
  <si>
    <t>To indicate scope of service contracted: transport, treatment, recycling, disposal, a combination of these or another service. This information is to help market participants understand if there are remaining opportunities beyond the scope of the contract.</t>
  </si>
  <si>
    <t xml:space="preserve">Scale of contracted activity </t>
  </si>
  <si>
    <t xml:space="preserve">Quantities contracted. This must be given in units that are appropriate to the service reported (e.g Tonnes dry solids per year, m3 per month or any other appropriate units).  It should also be given in a suitable range to allow market participants to understand the scale activity. This information is to help market participants understand the scale of contracts already let.   </t>
  </si>
  <si>
    <t>Month and year the contract started. This information is to help market participants understand the timing of contracts already let.</t>
  </si>
  <si>
    <t xml:space="preserve">Month and year the contract is due to complete. This information is to help market participants understand the timing of contracts already let.  </t>
  </si>
  <si>
    <t xml:space="preserve">This must include any terms of the contract that give market participants an indication when they may be able to compete to provide the contracted services, including duration, extensions and break clauses, but not price. This information is to help market participants understand the timing of contracts already let.  </t>
  </si>
  <si>
    <t xml:space="preserve">This must include a description of the services in more detail, including geographical area covered. </t>
  </si>
  <si>
    <r>
      <t xml:space="preserve">** </t>
    </r>
    <r>
      <rPr>
        <b/>
        <sz val="12"/>
        <color theme="1"/>
        <rFont val="Arial"/>
        <family val="2"/>
      </rPr>
      <t>Contract definition:</t>
    </r>
    <r>
      <rPr>
        <sz val="12"/>
        <color theme="1"/>
        <rFont val="Arial"/>
        <family val="2"/>
      </rPr>
      <t xml:space="preserve"> this table should include contract information on services that are provided by a third party on its own bioresource service (treatment, transport and/or recycling service). It should not include contract information where the company is providing a bioresource service to other companies on its sludge production and not to include information relating to the supply of services to other companies. 
Contract information should not include contracts for bioresources related “goods” (for example chemical supplies), or outsourcing contracts where the company retains full control of the bioresources service (for example, regular equipment maintenance contracts). The focus of the market information is where companies are contracting with third parties to provide a complete transport, treatment and/or recycling service. 
Contract information should include joint ventures, including those where the company is part of the joint venture.  This will enable third parties to understand the market opportunities that are currently available. 
</t>
    </r>
  </si>
  <si>
    <t>*** Further explanation relating to companies' transport information</t>
  </si>
  <si>
    <t>These tables collect information on your company's main sludge transport routes. They collect the immediate destination from each site and not the final destination. So if a WWTW transports to a dewatering site which then transports to a sludge treatment centre, the WWTW's destination in this table is the dewatering site. It is important that the names of the sites in columns 1 and 4 are identical to those used elsewhere.</t>
  </si>
  <si>
    <t xml:space="preserve">Measured/Estimated </t>
  </si>
  <si>
    <t>Modes:</t>
  </si>
  <si>
    <t>Type of treatment</t>
  </si>
  <si>
    <t>Thickening centre</t>
  </si>
  <si>
    <t>Liming</t>
  </si>
  <si>
    <t>Incinerator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</si>
</sst>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0.000000"/>
    <numFmt numFmtId="165" formatCode="#,##0.000000"/>
    <numFmt numFmtId="166" formatCode="0.000%"/>
    <numFmt numFmtId="167" formatCode="yyyy"/>
  </numFmts>
  <fonts count="32">
    <font>
      <sz val="11"/>
      <color theme="1"/>
      <name val="Arial"/>
      <family val="2"/>
    </font>
    <font>
      <sz val="11"/>
      <color theme="1"/>
      <name val="Calibri"/>
      <family val="2"/>
      <scheme val="minor"/>
    </font>
    <font>
      <sz val="11"/>
      <color theme="1"/>
      <name val="Arial"/>
      <family val="2"/>
    </font>
    <font>
      <sz val="14"/>
      <color theme="1"/>
      <name val="Franklin Gothic Demi"/>
      <family val="2"/>
    </font>
    <font>
      <sz val="18"/>
      <color theme="0"/>
      <name val="Franklin Gothic Demi"/>
      <family val="2"/>
    </font>
    <font>
      <sz val="11"/>
      <color rgb="FFFF0000"/>
      <name val="Arial"/>
      <family val="2"/>
    </font>
    <font>
      <sz val="11"/>
      <name val="Arial"/>
      <family val="2"/>
    </font>
    <font>
      <sz val="12"/>
      <color theme="0"/>
      <name val="Franklin Gothic Demi"/>
      <family val="2"/>
    </font>
    <font>
      <sz val="8"/>
      <color theme="1"/>
      <name val="Arial"/>
      <family val="2"/>
    </font>
    <font>
      <sz val="10"/>
      <color rgb="FF0078C9"/>
      <name val="Franklin Gothic Demi"/>
      <family val="2"/>
    </font>
    <font>
      <sz val="10"/>
      <color theme="1"/>
      <name val="Arial"/>
      <family val="2"/>
    </font>
    <font>
      <sz val="15"/>
      <color theme="0"/>
      <name val="Franklin Gothic Demi"/>
      <family val="2"/>
    </font>
    <font>
      <sz val="9"/>
      <color theme="1"/>
      <name val="Arial"/>
      <family val="2"/>
    </font>
    <font>
      <sz val="14"/>
      <color rgb="FF0078C9"/>
      <name val="Franklin Gothic Demi"/>
      <family val="2"/>
    </font>
    <font>
      <sz val="12"/>
      <color theme="1"/>
      <name val="Arial"/>
      <family val="2"/>
    </font>
    <font>
      <sz val="12"/>
      <color theme="1"/>
      <name val="Franklin Gothic Demi"/>
      <family val="2"/>
    </font>
    <font>
      <sz val="12"/>
      <color rgb="FF0078C9"/>
      <name val="Franklin Gothic Demi"/>
      <family val="2"/>
    </font>
    <font>
      <b/>
      <sz val="12"/>
      <color theme="1"/>
      <name val="Arial"/>
      <family val="2"/>
    </font>
    <font>
      <b/>
      <sz val="11"/>
      <color theme="1"/>
      <name val="Arial"/>
      <family val="2"/>
    </font>
    <font>
      <sz val="10"/>
      <name val="Arial"/>
      <family val="2"/>
    </font>
    <font>
      <sz val="11"/>
      <color theme="1"/>
      <name val="Calibri"/>
      <family val="2"/>
      <scheme val="minor"/>
    </font>
    <font>
      <sz val="11"/>
      <color theme="0"/>
      <name val="Arial"/>
      <family val="2"/>
    </font>
    <font>
      <sz val="11"/>
      <color theme="1"/>
      <name val="Verdana"/>
      <family val="2"/>
    </font>
    <font>
      <sz val="12"/>
      <color rgb="FF000000"/>
      <name val="Arial"/>
      <family val="2"/>
    </font>
    <font>
      <u/>
      <sz val="12"/>
      <color theme="1"/>
      <name val="Arial"/>
      <family val="2"/>
    </font>
    <font>
      <sz val="12"/>
      <name val="Arial"/>
      <family val="2"/>
    </font>
    <font>
      <sz val="9"/>
      <color theme="0"/>
      <name val="Franklin Gothic Demi"/>
      <family val="2"/>
    </font>
    <font>
      <sz val="10"/>
      <color theme="0"/>
      <name val="Franklin Gothic Demi"/>
      <family val="2"/>
    </font>
    <font>
      <sz val="11"/>
      <color indexed="8"/>
      <name val="Arial"/>
      <family val="2"/>
    </font>
    <font>
      <sz val="9"/>
      <color theme="0"/>
      <name val="Arial"/>
      <family val="2"/>
    </font>
    <font>
      <sz val="9"/>
      <name val="Arial"/>
      <family val="2"/>
    </font>
    <font>
      <sz val="8"/>
      <name val="Arial"/>
      <family val="2"/>
    </font>
  </fonts>
  <fills count="14">
    <fill>
      <patternFill patternType="none"/>
    </fill>
    <fill>
      <patternFill patternType="gray125"/>
    </fill>
    <fill>
      <patternFill patternType="solid">
        <fgColor theme="0" tint="-0.14999847407452621"/>
        <bgColor indexed="64"/>
      </patternFill>
    </fill>
    <fill>
      <patternFill patternType="solid">
        <fgColor rgb="FFE0DCD8"/>
        <bgColor indexed="64"/>
      </patternFill>
    </fill>
    <fill>
      <patternFill patternType="solid">
        <fgColor rgb="FF003479"/>
        <bgColor indexed="64"/>
      </patternFill>
    </fill>
    <fill>
      <patternFill patternType="solid">
        <fgColor rgb="FFFCEABF"/>
        <bgColor indexed="64"/>
      </patternFill>
    </fill>
    <fill>
      <patternFill patternType="solid">
        <fgColor theme="4"/>
      </patternFill>
    </fill>
    <fill>
      <patternFill patternType="solid">
        <fgColor theme="4" tint="0.79998168889431442"/>
        <bgColor indexed="65"/>
      </patternFill>
    </fill>
    <fill>
      <patternFill patternType="solid">
        <fgColor theme="6"/>
      </patternFill>
    </fill>
    <fill>
      <patternFill patternType="solid">
        <fgColor theme="7"/>
      </patternFill>
    </fill>
    <fill>
      <patternFill patternType="solid">
        <fgColor theme="7" tint="0.79998168889431442"/>
        <bgColor indexed="65"/>
      </patternFill>
    </fill>
    <fill>
      <patternFill patternType="solid">
        <fgColor theme="9"/>
      </patternFill>
    </fill>
    <fill>
      <patternFill patternType="solid">
        <fgColor rgb="FFFFFF00"/>
        <bgColor indexed="64"/>
      </patternFill>
    </fill>
    <fill>
      <patternFill patternType="solid">
        <fgColor theme="0"/>
        <bgColor indexed="64"/>
      </patternFill>
    </fill>
  </fills>
  <borders count="58">
    <border>
      <left/>
      <right/>
      <top/>
      <bottom/>
      <diagonal/>
    </border>
    <border>
      <left style="thin">
        <color indexed="64"/>
      </left>
      <right style="thin">
        <color indexed="64"/>
      </right>
      <top style="thin">
        <color indexed="64"/>
      </top>
      <bottom style="thin">
        <color indexed="64"/>
      </bottom>
      <diagonal/>
    </border>
    <border>
      <left style="medium">
        <color rgb="FF857362"/>
      </left>
      <right/>
      <top style="medium">
        <color rgb="FF857362"/>
      </top>
      <bottom style="medium">
        <color rgb="FF857362"/>
      </bottom>
      <diagonal/>
    </border>
    <border>
      <left style="thin">
        <color rgb="FF857362"/>
      </left>
      <right style="medium">
        <color rgb="FF857362"/>
      </right>
      <top style="medium">
        <color rgb="FF857362"/>
      </top>
      <bottom style="medium">
        <color rgb="FF857362"/>
      </bottom>
      <diagonal/>
    </border>
    <border>
      <left style="thin">
        <color rgb="FF857362"/>
      </left>
      <right style="thin">
        <color rgb="FF857362"/>
      </right>
      <top style="thin">
        <color rgb="FF857362"/>
      </top>
      <bottom style="thin">
        <color rgb="FF857362"/>
      </bottom>
      <diagonal/>
    </border>
    <border>
      <left style="medium">
        <color rgb="FF857362"/>
      </left>
      <right style="medium">
        <color rgb="FF857362"/>
      </right>
      <top style="medium">
        <color rgb="FF857362"/>
      </top>
      <bottom style="medium">
        <color rgb="FF857362"/>
      </bottom>
      <diagonal/>
    </border>
    <border>
      <left/>
      <right/>
      <top style="medium">
        <color rgb="FF857362"/>
      </top>
      <bottom style="medium">
        <color rgb="FF857362"/>
      </bottom>
      <diagonal/>
    </border>
    <border>
      <left/>
      <right style="medium">
        <color rgb="FF857362"/>
      </right>
      <top style="medium">
        <color rgb="FF857362"/>
      </top>
      <bottom style="medium">
        <color rgb="FF857362"/>
      </bottom>
      <diagonal/>
    </border>
    <border>
      <left style="medium">
        <color rgb="FF857362"/>
      </left>
      <right style="medium">
        <color rgb="FF857362"/>
      </right>
      <top style="medium">
        <color rgb="FF857362"/>
      </top>
      <bottom style="thin">
        <color rgb="FF857362"/>
      </bottom>
      <diagonal/>
    </border>
    <border>
      <left style="medium">
        <color rgb="FF857362"/>
      </left>
      <right style="medium">
        <color rgb="FF857362"/>
      </right>
      <top style="thin">
        <color rgb="FF857362"/>
      </top>
      <bottom style="thin">
        <color rgb="FF857362"/>
      </bottom>
      <diagonal/>
    </border>
    <border>
      <left style="medium">
        <color rgb="FF857362"/>
      </left>
      <right style="medium">
        <color rgb="FF857362"/>
      </right>
      <top style="thin">
        <color rgb="FF857362"/>
      </top>
      <bottom style="medium">
        <color rgb="FF857362"/>
      </bottom>
      <diagonal/>
    </border>
    <border>
      <left style="thin">
        <color auto="1"/>
      </left>
      <right style="thin">
        <color rgb="FF857362"/>
      </right>
      <top style="thin">
        <color rgb="FF857362"/>
      </top>
      <bottom style="thin">
        <color rgb="FF857362"/>
      </bottom>
      <diagonal/>
    </border>
    <border>
      <left style="medium">
        <color rgb="FF857362"/>
      </left>
      <right style="thin">
        <color rgb="FF857362"/>
      </right>
      <top style="medium">
        <color rgb="FF857362"/>
      </top>
      <bottom style="medium">
        <color rgb="FF857362"/>
      </bottom>
      <diagonal/>
    </border>
    <border>
      <left style="medium">
        <color rgb="FF857362"/>
      </left>
      <right style="thin">
        <color rgb="FF857362"/>
      </right>
      <top style="medium">
        <color rgb="FF857362"/>
      </top>
      <bottom/>
      <diagonal/>
    </border>
    <border>
      <left style="medium">
        <color rgb="FF857362"/>
      </left>
      <right style="thin">
        <color rgb="FF857362"/>
      </right>
      <top/>
      <bottom/>
      <diagonal/>
    </border>
    <border>
      <left style="medium">
        <color rgb="FF857362"/>
      </left>
      <right style="thin">
        <color rgb="FF857362"/>
      </right>
      <top/>
      <bottom style="medium">
        <color rgb="FF857362"/>
      </bottom>
      <diagonal/>
    </border>
    <border>
      <left style="thin">
        <color rgb="FF857362"/>
      </left>
      <right style="medium">
        <color rgb="FF857362"/>
      </right>
      <top style="medium">
        <color rgb="FF857362"/>
      </top>
      <bottom/>
      <diagonal/>
    </border>
    <border>
      <left style="thin">
        <color rgb="FF857362"/>
      </left>
      <right style="medium">
        <color rgb="FF857362"/>
      </right>
      <top/>
      <bottom/>
      <diagonal/>
    </border>
    <border>
      <left style="thin">
        <color rgb="FF857362"/>
      </left>
      <right style="medium">
        <color rgb="FF857362"/>
      </right>
      <top/>
      <bottom style="medium">
        <color rgb="FF857362"/>
      </bottom>
      <diagonal/>
    </border>
    <border>
      <left style="medium">
        <color rgb="FF857362"/>
      </left>
      <right style="thin">
        <color rgb="FF857362"/>
      </right>
      <top style="thin">
        <color rgb="FF857362"/>
      </top>
      <bottom style="thin">
        <color rgb="FF857362"/>
      </bottom>
      <diagonal/>
    </border>
    <border>
      <left style="thin">
        <color rgb="FF857362"/>
      </left>
      <right style="medium">
        <color rgb="FF857362"/>
      </right>
      <top style="thin">
        <color rgb="FF857362"/>
      </top>
      <bottom style="thin">
        <color rgb="FF857362"/>
      </bottom>
      <diagonal/>
    </border>
    <border>
      <left style="medium">
        <color rgb="FF857362"/>
      </left>
      <right style="thin">
        <color rgb="FF857362"/>
      </right>
      <top style="thin">
        <color rgb="FF857362"/>
      </top>
      <bottom style="medium">
        <color rgb="FF857362"/>
      </bottom>
      <diagonal/>
    </border>
    <border>
      <left style="thin">
        <color rgb="FF857362"/>
      </left>
      <right style="medium">
        <color rgb="FF857362"/>
      </right>
      <top style="thin">
        <color rgb="FF857362"/>
      </top>
      <bottom style="medium">
        <color rgb="FF857362"/>
      </bottom>
      <diagonal/>
    </border>
    <border>
      <left style="medium">
        <color rgb="FF857362"/>
      </left>
      <right style="thin">
        <color rgb="FF857362"/>
      </right>
      <top style="medium">
        <color rgb="FF857362"/>
      </top>
      <bottom style="thin">
        <color rgb="FF857362"/>
      </bottom>
      <diagonal/>
    </border>
    <border>
      <left style="thin">
        <color rgb="FF857362"/>
      </left>
      <right style="medium">
        <color rgb="FF857362"/>
      </right>
      <top style="medium">
        <color rgb="FF857362"/>
      </top>
      <bottom style="thin">
        <color rgb="FF857362"/>
      </bottom>
      <diagonal/>
    </border>
    <border>
      <left style="medium">
        <color rgb="FF857362"/>
      </left>
      <right/>
      <top style="thin">
        <color rgb="FF857362"/>
      </top>
      <bottom style="thin">
        <color rgb="FF857362"/>
      </bottom>
      <diagonal/>
    </border>
    <border>
      <left/>
      <right style="medium">
        <color rgb="FF857362"/>
      </right>
      <top style="thin">
        <color rgb="FF857362"/>
      </top>
      <bottom style="thin">
        <color rgb="FF857362"/>
      </bottom>
      <diagonal/>
    </border>
    <border>
      <left style="thin">
        <color rgb="FF857362"/>
      </left>
      <right style="thin">
        <color rgb="FF857362"/>
      </right>
      <top style="medium">
        <color rgb="FF857362"/>
      </top>
      <bottom style="medium">
        <color rgb="FF857362"/>
      </bottom>
      <diagonal/>
    </border>
    <border>
      <left style="thin">
        <color rgb="FF857362"/>
      </left>
      <right style="thin">
        <color rgb="FF857362"/>
      </right>
      <top style="thin">
        <color rgb="FF857362"/>
      </top>
      <bottom style="medium">
        <color rgb="FF857362"/>
      </bottom>
      <diagonal/>
    </border>
    <border>
      <left style="medium">
        <color rgb="FF857362"/>
      </left>
      <right/>
      <top style="medium">
        <color rgb="FF857362"/>
      </top>
      <bottom/>
      <diagonal/>
    </border>
    <border>
      <left/>
      <right style="medium">
        <color rgb="FF857362"/>
      </right>
      <top style="medium">
        <color rgb="FF857362"/>
      </top>
      <bottom/>
      <diagonal/>
    </border>
    <border>
      <left/>
      <right style="thin">
        <color rgb="FF857362"/>
      </right>
      <top style="thin">
        <color rgb="FF857362"/>
      </top>
      <bottom style="thin">
        <color rgb="FF857362"/>
      </bottom>
      <diagonal/>
    </border>
    <border>
      <left style="thin">
        <color indexed="64"/>
      </left>
      <right style="medium">
        <color rgb="FF857362"/>
      </right>
      <top style="medium">
        <color rgb="FF857362"/>
      </top>
      <bottom style="medium">
        <color rgb="FF857362"/>
      </bottom>
      <diagonal/>
    </border>
    <border>
      <left style="thin">
        <color indexed="64"/>
      </left>
      <right style="medium">
        <color rgb="FF857362"/>
      </right>
      <top style="medium">
        <color rgb="FF857362"/>
      </top>
      <bottom/>
      <diagonal/>
    </border>
    <border>
      <left style="medium">
        <color rgb="FF857362"/>
      </left>
      <right style="thin">
        <color indexed="64"/>
      </right>
      <top style="medium">
        <color rgb="FF857362"/>
      </top>
      <bottom/>
      <diagonal/>
    </border>
    <border>
      <left style="medium">
        <color rgb="FF857362"/>
      </left>
      <right style="thin">
        <color indexed="64"/>
      </right>
      <top/>
      <bottom/>
      <diagonal/>
    </border>
    <border>
      <left style="medium">
        <color rgb="FF857362"/>
      </left>
      <right style="thin">
        <color indexed="64"/>
      </right>
      <top/>
      <bottom style="medium">
        <color rgb="FF857362"/>
      </bottom>
      <diagonal/>
    </border>
    <border>
      <left style="medium">
        <color rgb="FF857362"/>
      </left>
      <right/>
      <top/>
      <bottom style="medium">
        <color rgb="FF857362"/>
      </bottom>
      <diagonal/>
    </border>
    <border>
      <left style="medium">
        <color rgb="FF857362"/>
      </left>
      <right style="medium">
        <color rgb="FF857362"/>
      </right>
      <top style="thin">
        <color rgb="FF857362"/>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rgb="FF857362"/>
      </left>
      <right style="thin">
        <color rgb="FF857362"/>
      </right>
      <top/>
      <bottom style="thin">
        <color rgb="FF857362"/>
      </bottom>
      <diagonal/>
    </border>
    <border>
      <left style="thin">
        <color rgb="FF857362"/>
      </left>
      <right/>
      <top/>
      <bottom/>
      <diagonal/>
    </border>
    <border>
      <left/>
      <right style="medium">
        <color rgb="FF857362"/>
      </right>
      <top/>
      <bottom style="thin">
        <color rgb="FF857362"/>
      </bottom>
      <diagonal/>
    </border>
    <border>
      <left/>
      <right style="medium">
        <color rgb="FF857362"/>
      </right>
      <top style="thin">
        <color rgb="FF857362"/>
      </top>
      <bottom/>
      <diagonal/>
    </border>
    <border>
      <left/>
      <right style="medium">
        <color rgb="FF857362"/>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rgb="FF857362"/>
      </left>
      <right style="medium">
        <color rgb="FF857362"/>
      </right>
      <top/>
      <bottom style="thin">
        <color rgb="FF857362"/>
      </bottom>
      <diagonal/>
    </border>
    <border>
      <left style="medium">
        <color rgb="FF857362"/>
      </left>
      <right style="medium">
        <color rgb="FF857362"/>
      </right>
      <top/>
      <bottom/>
      <diagonal/>
    </border>
    <border>
      <left style="thin">
        <color indexed="53"/>
      </left>
      <right style="medium">
        <color indexed="53"/>
      </right>
      <top/>
      <bottom/>
      <diagonal/>
    </border>
  </borders>
  <cellStyleXfs count="17">
    <xf numFmtId="0" fontId="0" fillId="0" borderId="0"/>
    <xf numFmtId="0" fontId="2" fillId="0" borderId="0"/>
    <xf numFmtId="0" fontId="2" fillId="0" borderId="0"/>
    <xf numFmtId="0" fontId="20" fillId="0" borderId="0"/>
    <xf numFmtId="9" fontId="20" fillId="0" borderId="0" applyFont="0" applyFill="0" applyBorder="0" applyAlignment="0" applyProtection="0"/>
    <xf numFmtId="0" fontId="2" fillId="0" borderId="0"/>
    <xf numFmtId="0" fontId="21" fillId="6" borderId="0" applyNumberFormat="0" applyBorder="0" applyAlignment="0" applyProtection="0"/>
    <xf numFmtId="0" fontId="2" fillId="7" borderId="0" applyNumberFormat="0" applyBorder="0" applyAlignment="0" applyProtection="0"/>
    <xf numFmtId="0" fontId="21" fillId="8" borderId="0" applyNumberFormat="0" applyBorder="0" applyAlignment="0" applyProtection="0"/>
    <xf numFmtId="0" fontId="21" fillId="9" borderId="0" applyNumberFormat="0" applyBorder="0" applyAlignment="0" applyProtection="0"/>
    <xf numFmtId="0" fontId="2" fillId="10" borderId="0" applyNumberFormat="0" applyBorder="0" applyAlignment="0" applyProtection="0"/>
    <xf numFmtId="0" fontId="21" fillId="11" borderId="0" applyNumberFormat="0" applyBorder="0" applyAlignment="0" applyProtection="0"/>
    <xf numFmtId="0" fontId="19" fillId="0" borderId="0"/>
    <xf numFmtId="0" fontId="2" fillId="0" borderId="0"/>
    <xf numFmtId="0" fontId="2" fillId="0" borderId="0"/>
    <xf numFmtId="0" fontId="22" fillId="0" borderId="0"/>
    <xf numFmtId="9" fontId="2" fillId="0" borderId="0" applyFont="0" applyFill="0" applyBorder="0" applyAlignment="0" applyProtection="0"/>
  </cellStyleXfs>
  <cellXfs count="201">
    <xf numFmtId="0" fontId="0" fillId="0" borderId="0" xfId="0"/>
    <xf numFmtId="0" fontId="0" fillId="0" borderId="0" xfId="0" applyAlignment="1">
      <alignment wrapText="1"/>
    </xf>
    <xf numFmtId="0" fontId="0" fillId="0" borderId="1" xfId="0" applyBorder="1" applyAlignment="1">
      <alignment vertical="center" wrapText="1"/>
    </xf>
    <xf numFmtId="0" fontId="3" fillId="0" borderId="0" xfId="0" applyFont="1"/>
    <xf numFmtId="0" fontId="0" fillId="2" borderId="1" xfId="0" applyFill="1" applyBorder="1"/>
    <xf numFmtId="0" fontId="8" fillId="0" borderId="0" xfId="0" applyFont="1"/>
    <xf numFmtId="0" fontId="0" fillId="2" borderId="1" xfId="0" applyFill="1" applyBorder="1" applyAlignment="1">
      <alignment wrapText="1"/>
    </xf>
    <xf numFmtId="0" fontId="9" fillId="3" borderId="5" xfId="1" applyFont="1" applyFill="1" applyBorder="1" applyAlignment="1">
      <alignment horizontal="center" vertical="center" wrapText="1"/>
    </xf>
    <xf numFmtId="0" fontId="11" fillId="4" borderId="0" xfId="1" applyFont="1" applyFill="1" applyAlignment="1">
      <alignment vertical="center"/>
    </xf>
    <xf numFmtId="0" fontId="10" fillId="0" borderId="1" xfId="1" applyFont="1" applyBorder="1" applyAlignment="1">
      <alignment vertical="center" wrapText="1"/>
    </xf>
    <xf numFmtId="0" fontId="12" fillId="5" borderId="4" xfId="1" applyFont="1" applyFill="1" applyBorder="1" applyAlignment="1">
      <alignment vertical="center"/>
    </xf>
    <xf numFmtId="0" fontId="9" fillId="3" borderId="8" xfId="1" applyFont="1" applyFill="1" applyBorder="1" applyAlignment="1">
      <alignment horizontal="center" vertical="center" wrapText="1"/>
    </xf>
    <xf numFmtId="0" fontId="9" fillId="3" borderId="9" xfId="1" applyFont="1" applyFill="1" applyBorder="1" applyAlignment="1">
      <alignment horizontal="center" vertical="center" wrapText="1"/>
    </xf>
    <xf numFmtId="0" fontId="9" fillId="3" borderId="10" xfId="1" applyFont="1" applyFill="1" applyBorder="1" applyAlignment="1">
      <alignment horizontal="center" vertical="center" wrapText="1"/>
    </xf>
    <xf numFmtId="0" fontId="0" fillId="0" borderId="0" xfId="0" applyAlignment="1">
      <alignment horizontal="right"/>
    </xf>
    <xf numFmtId="0" fontId="12" fillId="5" borderId="11" xfId="1" applyFont="1" applyFill="1" applyBorder="1" applyAlignment="1">
      <alignment vertical="center"/>
    </xf>
    <xf numFmtId="0" fontId="0" fillId="0" borderId="3" xfId="0" applyBorder="1" applyAlignment="1">
      <alignment wrapText="1"/>
    </xf>
    <xf numFmtId="0" fontId="13" fillId="3" borderId="12" xfId="1" applyFont="1" applyFill="1" applyBorder="1" applyAlignment="1">
      <alignment vertical="center"/>
    </xf>
    <xf numFmtId="0" fontId="4" fillId="4" borderId="0" xfId="1" applyFont="1" applyFill="1" applyAlignment="1">
      <alignment vertical="center"/>
    </xf>
    <xf numFmtId="0" fontId="13" fillId="3" borderId="13" xfId="1" applyFont="1" applyFill="1" applyBorder="1" applyAlignment="1">
      <alignment vertical="center" wrapText="1"/>
    </xf>
    <xf numFmtId="0" fontId="13" fillId="3" borderId="14" xfId="1" applyFont="1" applyFill="1" applyBorder="1" applyAlignment="1">
      <alignment vertical="center" wrapText="1"/>
    </xf>
    <xf numFmtId="0" fontId="13" fillId="3" borderId="15" xfId="1" applyFont="1" applyFill="1" applyBorder="1" applyAlignment="1">
      <alignment vertical="center" wrapText="1"/>
    </xf>
    <xf numFmtId="0" fontId="13" fillId="3" borderId="12" xfId="1" applyFont="1" applyFill="1" applyBorder="1" applyAlignment="1">
      <alignment vertical="center" wrapText="1"/>
    </xf>
    <xf numFmtId="0" fontId="12" fillId="5" borderId="3" xfId="1" applyFont="1" applyFill="1" applyBorder="1" applyAlignment="1">
      <alignment vertical="center"/>
    </xf>
    <xf numFmtId="0" fontId="10" fillId="2" borderId="1" xfId="1" applyFont="1" applyFill="1" applyBorder="1" applyAlignment="1">
      <alignment vertical="center" wrapText="1"/>
    </xf>
    <xf numFmtId="0" fontId="11" fillId="0" borderId="0" xfId="1" applyFont="1" applyAlignment="1">
      <alignment vertical="center"/>
    </xf>
    <xf numFmtId="0" fontId="7" fillId="4" borderId="0" xfId="1" applyFont="1" applyFill="1" applyAlignment="1">
      <alignment vertical="center"/>
    </xf>
    <xf numFmtId="0" fontId="14" fillId="0" borderId="0" xfId="0" applyFont="1"/>
    <xf numFmtId="0" fontId="15" fillId="0" borderId="0" xfId="0" applyFont="1"/>
    <xf numFmtId="0" fontId="14" fillId="0" borderId="0" xfId="0" applyFont="1" applyAlignment="1">
      <alignment wrapText="1"/>
    </xf>
    <xf numFmtId="0" fontId="14" fillId="0" borderId="19" xfId="1" applyFont="1" applyBorder="1" applyAlignment="1">
      <alignment vertical="center" wrapText="1"/>
    </xf>
    <xf numFmtId="0" fontId="14" fillId="0" borderId="20" xfId="1" applyFont="1" applyBorder="1" applyAlignment="1">
      <alignment vertical="center" wrapText="1"/>
    </xf>
    <xf numFmtId="0" fontId="14" fillId="0" borderId="21" xfId="1" applyFont="1" applyBorder="1" applyAlignment="1">
      <alignment vertical="center" wrapText="1"/>
    </xf>
    <xf numFmtId="0" fontId="14" fillId="0" borderId="22" xfId="1" applyFont="1" applyBorder="1" applyAlignment="1">
      <alignment vertical="center" wrapText="1"/>
    </xf>
    <xf numFmtId="0" fontId="14" fillId="0" borderId="23" xfId="1" applyFont="1" applyBorder="1" applyAlignment="1">
      <alignment vertical="center" wrapText="1"/>
    </xf>
    <xf numFmtId="0" fontId="14" fillId="0" borderId="24" xfId="1" applyFont="1" applyBorder="1" applyAlignment="1">
      <alignment vertical="center" wrapText="1"/>
    </xf>
    <xf numFmtId="0" fontId="14" fillId="0" borderId="4" xfId="1" applyFont="1" applyBorder="1" applyAlignment="1">
      <alignment vertical="center" wrapText="1"/>
    </xf>
    <xf numFmtId="0" fontId="14" fillId="0" borderId="28" xfId="1" applyFont="1" applyBorder="1" applyAlignment="1">
      <alignment vertical="center" wrapText="1"/>
    </xf>
    <xf numFmtId="0" fontId="12" fillId="5" borderId="31" xfId="1" applyFont="1" applyFill="1" applyBorder="1" applyAlignment="1">
      <alignment vertical="center"/>
    </xf>
    <xf numFmtId="0" fontId="16" fillId="3" borderId="32" xfId="1" applyFont="1" applyFill="1" applyBorder="1" applyAlignment="1">
      <alignment vertical="center"/>
    </xf>
    <xf numFmtId="0" fontId="16" fillId="3" borderId="32" xfId="1" applyFont="1" applyFill="1" applyBorder="1" applyAlignment="1">
      <alignment horizontal="center" vertical="center"/>
    </xf>
    <xf numFmtId="0" fontId="16" fillId="3" borderId="37" xfId="1" applyFont="1" applyFill="1" applyBorder="1" applyAlignment="1">
      <alignment horizontal="center" vertical="center"/>
    </xf>
    <xf numFmtId="0" fontId="16" fillId="0" borderId="0" xfId="1" applyFont="1" applyAlignment="1">
      <alignment horizontal="left" vertical="center"/>
    </xf>
    <xf numFmtId="0" fontId="9" fillId="3" borderId="38" xfId="1" applyFont="1" applyFill="1" applyBorder="1" applyAlignment="1">
      <alignment horizontal="center" vertical="center" wrapText="1"/>
    </xf>
    <xf numFmtId="0" fontId="0" fillId="0" borderId="0" xfId="0" applyAlignment="1">
      <alignment horizontal="center" vertical="center"/>
    </xf>
    <xf numFmtId="0" fontId="10" fillId="0" borderId="1" xfId="1" applyFont="1" applyBorder="1" applyAlignment="1">
      <alignment horizontal="center" vertical="center" wrapText="1"/>
    </xf>
    <xf numFmtId="0" fontId="0" fillId="2" borderId="1" xfId="0" applyFill="1" applyBorder="1" applyAlignment="1">
      <alignment horizontal="center" vertical="center"/>
    </xf>
    <xf numFmtId="0" fontId="0" fillId="0" borderId="0" xfId="0" applyAlignment="1">
      <alignment horizontal="center" vertical="center" wrapText="1"/>
    </xf>
    <xf numFmtId="0" fontId="0" fillId="0" borderId="1" xfId="0" applyBorder="1" applyAlignment="1">
      <alignment horizontal="center" vertical="center" wrapText="1"/>
    </xf>
    <xf numFmtId="0" fontId="10" fillId="2" borderId="1" xfId="1" applyFont="1" applyFill="1" applyBorder="1" applyAlignment="1">
      <alignment horizontal="center" vertical="center" wrapText="1"/>
    </xf>
    <xf numFmtId="0" fontId="10" fillId="0" borderId="22" xfId="2" applyFont="1" applyBorder="1" applyAlignment="1">
      <alignment horizontal="center" vertical="center"/>
    </xf>
    <xf numFmtId="0" fontId="10" fillId="0" borderId="42" xfId="2" applyFont="1" applyBorder="1" applyAlignment="1">
      <alignment horizontal="center" vertical="center" wrapText="1"/>
    </xf>
    <xf numFmtId="0" fontId="0" fillId="0" borderId="0" xfId="0" applyAlignment="1">
      <alignment horizontal="center"/>
    </xf>
    <xf numFmtId="0" fontId="18" fillId="0" borderId="0" xfId="0" applyFont="1"/>
    <xf numFmtId="0" fontId="10" fillId="0" borderId="4" xfId="2" applyFont="1" applyBorder="1" applyAlignment="1">
      <alignment horizontal="center" vertical="center" wrapText="1"/>
    </xf>
    <xf numFmtId="0" fontId="10" fillId="0" borderId="20" xfId="2" applyFont="1" applyBorder="1" applyAlignment="1">
      <alignment horizontal="center" vertical="center" wrapText="1"/>
    </xf>
    <xf numFmtId="0" fontId="10" fillId="0" borderId="20" xfId="2" applyFont="1" applyBorder="1" applyAlignment="1">
      <alignment horizontal="center" vertical="center"/>
    </xf>
    <xf numFmtId="0" fontId="10" fillId="0" borderId="28" xfId="2" applyFont="1" applyBorder="1" applyAlignment="1">
      <alignment horizontal="center" vertical="center"/>
    </xf>
    <xf numFmtId="0" fontId="0" fillId="0" borderId="0" xfId="0" applyAlignment="1">
      <alignment horizontal="center" wrapText="1"/>
    </xf>
    <xf numFmtId="0" fontId="0" fillId="2" borderId="1" xfId="0" applyFill="1" applyBorder="1" applyAlignment="1">
      <alignment horizontal="center"/>
    </xf>
    <xf numFmtId="0" fontId="0" fillId="2" borderId="1" xfId="0" applyFill="1" applyBorder="1" applyAlignment="1">
      <alignment horizontal="center" wrapText="1"/>
    </xf>
    <xf numFmtId="0" fontId="10" fillId="0" borderId="4" xfId="2" applyFont="1" applyBorder="1" applyAlignment="1">
      <alignment horizontal="center" vertical="center"/>
    </xf>
    <xf numFmtId="0" fontId="16" fillId="3" borderId="33" xfId="1" applyFont="1" applyFill="1" applyBorder="1" applyAlignment="1">
      <alignment horizontal="center" vertical="center"/>
    </xf>
    <xf numFmtId="0" fontId="0" fillId="2" borderId="0" xfId="0" applyFill="1"/>
    <xf numFmtId="0" fontId="0" fillId="0" borderId="1" xfId="0" applyBorder="1" applyAlignment="1">
      <alignment horizontal="center"/>
    </xf>
    <xf numFmtId="0" fontId="9" fillId="3" borderId="55" xfId="1" applyFont="1" applyFill="1" applyBorder="1" applyAlignment="1">
      <alignment horizontal="center" vertical="center" wrapText="1"/>
    </xf>
    <xf numFmtId="0" fontId="9" fillId="3" borderId="56" xfId="1" applyFont="1" applyFill="1" applyBorder="1" applyAlignment="1">
      <alignment horizontal="center" vertical="center" wrapText="1"/>
    </xf>
    <xf numFmtId="0" fontId="12" fillId="5" borderId="43" xfId="1" applyFont="1" applyFill="1" applyBorder="1" applyAlignment="1">
      <alignment vertical="center" wrapText="1"/>
    </xf>
    <xf numFmtId="0" fontId="12" fillId="5" borderId="0" xfId="1" applyFont="1" applyFill="1" applyAlignment="1">
      <alignment vertical="center" wrapText="1"/>
    </xf>
    <xf numFmtId="0" fontId="19" fillId="0" borderId="1" xfId="1" applyFont="1" applyBorder="1" applyAlignment="1">
      <alignment horizontal="center" vertical="center" wrapText="1"/>
    </xf>
    <xf numFmtId="0" fontId="19" fillId="0" borderId="1" xfId="1" applyFont="1" applyBorder="1" applyAlignment="1">
      <alignment vertical="center" wrapText="1"/>
    </xf>
    <xf numFmtId="0" fontId="19" fillId="0" borderId="1" xfId="0" applyFont="1" applyBorder="1" applyAlignment="1">
      <alignment wrapText="1"/>
    </xf>
    <xf numFmtId="0" fontId="6" fillId="0" borderId="0" xfId="0" applyFont="1"/>
    <xf numFmtId="0" fontId="6" fillId="0" borderId="1" xfId="0" applyFont="1" applyBorder="1" applyAlignment="1">
      <alignment vertical="center" wrapText="1"/>
    </xf>
    <xf numFmtId="0" fontId="9" fillId="3" borderId="1" xfId="1" applyFont="1" applyFill="1" applyBorder="1" applyAlignment="1">
      <alignment horizontal="center" vertical="center" wrapText="1"/>
    </xf>
    <xf numFmtId="0" fontId="16" fillId="3" borderId="1" xfId="1" applyFont="1" applyFill="1" applyBorder="1" applyAlignment="1">
      <alignment horizontal="center" vertical="center"/>
    </xf>
    <xf numFmtId="0" fontId="16" fillId="3" borderId="2" xfId="1" applyFont="1" applyFill="1" applyBorder="1" applyAlignment="1">
      <alignment horizontal="left" vertical="center"/>
    </xf>
    <xf numFmtId="0" fontId="25" fillId="0" borderId="20" xfId="1" applyFont="1" applyBorder="1" applyAlignment="1">
      <alignment vertical="center" wrapText="1"/>
    </xf>
    <xf numFmtId="0" fontId="25" fillId="0" borderId="19" xfId="1" applyFont="1" applyBorder="1" applyAlignment="1">
      <alignment vertical="center" wrapText="1"/>
    </xf>
    <xf numFmtId="0" fontId="19" fillId="0" borderId="1" xfId="0" applyFont="1" applyBorder="1" applyAlignment="1">
      <alignment vertical="center" wrapText="1"/>
    </xf>
    <xf numFmtId="0" fontId="26" fillId="4" borderId="0" xfId="1" applyFont="1" applyFill="1" applyAlignment="1">
      <alignment vertical="center"/>
    </xf>
    <xf numFmtId="0" fontId="12" fillId="0" borderId="0" xfId="0" applyFont="1"/>
    <xf numFmtId="0" fontId="1" fillId="0" borderId="0" xfId="3" applyFont="1"/>
    <xf numFmtId="10" fontId="12" fillId="5" borderId="4" xfId="1" applyNumberFormat="1" applyFont="1" applyFill="1" applyBorder="1" applyAlignment="1">
      <alignment vertical="center"/>
    </xf>
    <xf numFmtId="9" fontId="12" fillId="5" borderId="4" xfId="1" applyNumberFormat="1" applyFont="1" applyFill="1" applyBorder="1" applyAlignment="1">
      <alignment vertical="center"/>
    </xf>
    <xf numFmtId="0" fontId="12" fillId="5" borderId="4" xfId="1" applyFont="1" applyFill="1" applyBorder="1" applyAlignment="1">
      <alignment vertical="center" wrapText="1"/>
    </xf>
    <xf numFmtId="17" fontId="12" fillId="5" borderId="4" xfId="1" applyNumberFormat="1" applyFont="1" applyFill="1" applyBorder="1" applyAlignment="1">
      <alignment vertical="center"/>
    </xf>
    <xf numFmtId="0" fontId="10" fillId="0" borderId="0" xfId="1" applyFont="1" applyAlignment="1">
      <alignment horizontal="center" vertical="center" wrapText="1"/>
    </xf>
    <xf numFmtId="3" fontId="12" fillId="5" borderId="4" xfId="1" applyNumberFormat="1" applyFont="1" applyFill="1" applyBorder="1" applyAlignment="1">
      <alignment vertical="center"/>
    </xf>
    <xf numFmtId="0" fontId="12" fillId="5" borderId="0" xfId="1" applyFont="1" applyFill="1" applyAlignment="1">
      <alignment vertical="center"/>
    </xf>
    <xf numFmtId="0" fontId="9" fillId="3" borderId="8" xfId="1" applyFont="1" applyFill="1" applyBorder="1" applyAlignment="1">
      <alignment horizontal="center" vertical="center"/>
    </xf>
    <xf numFmtId="0" fontId="0" fillId="0" borderId="1" xfId="0" applyBorder="1" applyAlignment="1">
      <alignment vertical="center"/>
    </xf>
    <xf numFmtId="0" fontId="6" fillId="0" borderId="1" xfId="0" applyFont="1" applyBorder="1" applyAlignment="1">
      <alignment vertical="center"/>
    </xf>
    <xf numFmtId="0" fontId="0" fillId="0" borderId="1" xfId="0" applyBorder="1" applyAlignment="1">
      <alignment horizontal="center" vertical="center"/>
    </xf>
    <xf numFmtId="0" fontId="10" fillId="0" borderId="1" xfId="1" applyFont="1" applyBorder="1" applyAlignment="1">
      <alignment vertical="center"/>
    </xf>
    <xf numFmtId="9" fontId="12" fillId="5" borderId="31" xfId="1" applyNumberFormat="1" applyFont="1" applyFill="1" applyBorder="1" applyAlignment="1">
      <alignment vertical="center"/>
    </xf>
    <xf numFmtId="0" fontId="28" fillId="5" borderId="57" xfId="1" quotePrefix="1" applyFont="1" applyFill="1" applyBorder="1" applyAlignment="1">
      <alignment horizontal="left" vertical="center" wrapText="1"/>
    </xf>
    <xf numFmtId="17" fontId="12" fillId="5" borderId="17" xfId="1" applyNumberFormat="1" applyFont="1" applyFill="1" applyBorder="1" applyAlignment="1">
      <alignment horizontal="left" vertical="center"/>
    </xf>
    <xf numFmtId="0" fontId="21" fillId="0" borderId="0" xfId="0" applyFont="1"/>
    <xf numFmtId="0" fontId="29" fillId="0" borderId="0" xfId="0" applyFont="1"/>
    <xf numFmtId="0" fontId="21" fillId="0" borderId="0" xfId="0" applyFont="1" applyAlignment="1">
      <alignment horizontal="center"/>
    </xf>
    <xf numFmtId="0" fontId="21" fillId="0" borderId="0" xfId="0" applyFont="1" applyAlignment="1">
      <alignment horizontal="center" vertical="center"/>
    </xf>
    <xf numFmtId="0" fontId="30" fillId="5" borderId="4" xfId="1" applyFont="1" applyFill="1" applyBorder="1" applyAlignment="1">
      <alignment vertical="center"/>
    </xf>
    <xf numFmtId="0" fontId="9" fillId="3" borderId="2" xfId="1" applyFont="1" applyFill="1" applyBorder="1" applyAlignment="1">
      <alignment horizontal="center" vertical="center"/>
    </xf>
    <xf numFmtId="0" fontId="9" fillId="3" borderId="6" xfId="1" applyFont="1" applyFill="1" applyBorder="1" applyAlignment="1">
      <alignment horizontal="center" vertical="center"/>
    </xf>
    <xf numFmtId="0" fontId="9" fillId="3" borderId="7" xfId="1" applyFont="1" applyFill="1" applyBorder="1" applyAlignment="1">
      <alignment horizontal="center" vertical="center"/>
    </xf>
    <xf numFmtId="0" fontId="26" fillId="4" borderId="0" xfId="1" applyFont="1" applyFill="1" applyAlignment="1">
      <alignment horizontal="left" vertical="center" wrapText="1"/>
    </xf>
    <xf numFmtId="0" fontId="12" fillId="5" borderId="0" xfId="1" applyFont="1" applyFill="1" applyAlignment="1">
      <alignment horizontal="center" vertical="center" wrapText="1"/>
    </xf>
    <xf numFmtId="0" fontId="5" fillId="0" borderId="0" xfId="0" applyFont="1"/>
    <xf numFmtId="0" fontId="5" fillId="0" borderId="0" xfId="0" applyFont="1" applyAlignment="1">
      <alignment wrapText="1"/>
    </xf>
    <xf numFmtId="0" fontId="5" fillId="0" borderId="0" xfId="0" applyFont="1" applyAlignment="1">
      <alignment horizontal="center"/>
    </xf>
    <xf numFmtId="0" fontId="5" fillId="12" borderId="0" xfId="0" applyFont="1" applyFill="1"/>
    <xf numFmtId="0" fontId="12" fillId="5" borderId="4" xfId="1" applyFont="1" applyFill="1" applyBorder="1" applyAlignment="1">
      <alignment horizontal="center" vertical="center"/>
    </xf>
    <xf numFmtId="0" fontId="30" fillId="5" borderId="4" xfId="1" applyFont="1" applyFill="1" applyBorder="1" applyAlignment="1">
      <alignment horizontal="center" vertical="center"/>
    </xf>
    <xf numFmtId="0" fontId="12" fillId="5" borderId="39" xfId="1" applyFont="1" applyFill="1" applyBorder="1" applyAlignment="1">
      <alignment horizontal="left" vertical="center" wrapText="1"/>
    </xf>
    <xf numFmtId="0" fontId="12" fillId="5" borderId="40" xfId="1" applyFont="1" applyFill="1" applyBorder="1" applyAlignment="1">
      <alignment horizontal="left" vertical="center" wrapText="1"/>
    </xf>
    <xf numFmtId="0" fontId="11" fillId="4" borderId="0" xfId="1" applyFont="1" applyFill="1" applyAlignment="1">
      <alignment horizontal="center" vertical="center"/>
    </xf>
    <xf numFmtId="0" fontId="26" fillId="4" borderId="0" xfId="1" applyFont="1" applyFill="1" applyAlignment="1">
      <alignment horizontal="center" vertical="center"/>
    </xf>
    <xf numFmtId="0" fontId="12" fillId="5" borderId="40" xfId="1" applyFont="1" applyFill="1" applyBorder="1" applyAlignment="1">
      <alignment horizontal="center" vertical="center"/>
    </xf>
    <xf numFmtId="0" fontId="10" fillId="0" borderId="1" xfId="1" applyFont="1" applyBorder="1" applyAlignment="1">
      <alignment horizontal="center" vertical="center"/>
    </xf>
    <xf numFmtId="3" fontId="11" fillId="4" borderId="0" xfId="1" applyNumberFormat="1" applyFont="1" applyFill="1" applyAlignment="1">
      <alignment vertical="center"/>
    </xf>
    <xf numFmtId="3" fontId="0" fillId="0" borderId="0" xfId="0" applyNumberFormat="1"/>
    <xf numFmtId="3" fontId="9" fillId="3" borderId="8" xfId="1" applyNumberFormat="1" applyFont="1" applyFill="1" applyBorder="1" applyAlignment="1">
      <alignment horizontal="center" vertical="center" wrapText="1"/>
    </xf>
    <xf numFmtId="3" fontId="10" fillId="0" borderId="1" xfId="1" applyNumberFormat="1" applyFont="1" applyBorder="1" applyAlignment="1">
      <alignment horizontal="center" vertical="center" wrapText="1"/>
    </xf>
    <xf numFmtId="0" fontId="0" fillId="0" borderId="50" xfId="0" applyBorder="1" applyAlignment="1">
      <alignment horizontal="center" vertical="center" wrapText="1"/>
    </xf>
    <xf numFmtId="2" fontId="11" fillId="4" borderId="0" xfId="1" applyNumberFormat="1" applyFont="1" applyFill="1" applyAlignment="1">
      <alignment vertical="center"/>
    </xf>
    <xf numFmtId="2" fontId="12" fillId="5" borderId="0" xfId="1" applyNumberFormat="1" applyFont="1" applyFill="1" applyAlignment="1">
      <alignment vertical="center" wrapText="1"/>
    </xf>
    <xf numFmtId="2" fontId="0" fillId="0" borderId="0" xfId="0" applyNumberFormat="1"/>
    <xf numFmtId="2" fontId="10" fillId="0" borderId="1" xfId="1" applyNumberFormat="1" applyFont="1" applyBorder="1" applyAlignment="1">
      <alignment vertical="center" wrapText="1"/>
    </xf>
    <xf numFmtId="2" fontId="10" fillId="0" borderId="1" xfId="1" applyNumberFormat="1" applyFont="1" applyBorder="1" applyAlignment="1">
      <alignment horizontal="center" vertical="center" wrapText="1"/>
    </xf>
    <xf numFmtId="2" fontId="12" fillId="5" borderId="4" xfId="1" applyNumberFormat="1" applyFont="1" applyFill="1" applyBorder="1" applyAlignment="1">
      <alignment vertical="center"/>
    </xf>
    <xf numFmtId="164" fontId="11" fillId="4" borderId="0" xfId="1" applyNumberFormat="1" applyFont="1" applyFill="1" applyAlignment="1">
      <alignment horizontal="center" vertical="center"/>
    </xf>
    <xf numFmtId="164" fontId="12" fillId="5" borderId="0" xfId="1" applyNumberFormat="1" applyFont="1" applyFill="1" applyAlignment="1">
      <alignment horizontal="center" vertical="center" wrapText="1"/>
    </xf>
    <xf numFmtId="164" fontId="0" fillId="0" borderId="0" xfId="0" applyNumberFormat="1" applyAlignment="1">
      <alignment horizontal="center"/>
    </xf>
    <xf numFmtId="164" fontId="10" fillId="0" borderId="1" xfId="1" applyNumberFormat="1" applyFont="1" applyBorder="1" applyAlignment="1">
      <alignment horizontal="center" vertical="center" wrapText="1"/>
    </xf>
    <xf numFmtId="164" fontId="12" fillId="5" borderId="4" xfId="1" applyNumberFormat="1" applyFont="1" applyFill="1" applyBorder="1" applyAlignment="1">
      <alignment horizontal="center" vertical="center"/>
    </xf>
    <xf numFmtId="165" fontId="11" fillId="4" borderId="0" xfId="1" applyNumberFormat="1" applyFont="1" applyFill="1" applyAlignment="1">
      <alignment horizontal="center" vertical="center"/>
    </xf>
    <xf numFmtId="165" fontId="12" fillId="5" borderId="0" xfId="1" applyNumberFormat="1" applyFont="1" applyFill="1" applyAlignment="1">
      <alignment horizontal="center" vertical="center" wrapText="1"/>
    </xf>
    <xf numFmtId="165" fontId="0" fillId="0" borderId="0" xfId="0" applyNumberFormat="1" applyAlignment="1">
      <alignment horizontal="center"/>
    </xf>
    <xf numFmtId="165" fontId="10" fillId="0" borderId="1" xfId="1" applyNumberFormat="1" applyFont="1" applyBorder="1" applyAlignment="1">
      <alignment horizontal="center" vertical="center" wrapText="1"/>
    </xf>
    <xf numFmtId="165" fontId="12" fillId="5" borderId="4" xfId="1" applyNumberFormat="1" applyFont="1" applyFill="1" applyBorder="1" applyAlignment="1">
      <alignment horizontal="center" vertical="center"/>
    </xf>
    <xf numFmtId="1" fontId="0" fillId="0" borderId="0" xfId="0" applyNumberFormat="1"/>
    <xf numFmtId="0" fontId="12" fillId="5" borderId="4" xfId="1" applyFont="1" applyFill="1" applyBorder="1" applyAlignment="1">
      <alignment horizontal="left" vertical="center"/>
    </xf>
    <xf numFmtId="1" fontId="9" fillId="3" borderId="8" xfId="1" applyNumberFormat="1" applyFont="1" applyFill="1" applyBorder="1" applyAlignment="1">
      <alignment horizontal="center" vertical="center" wrapText="1"/>
    </xf>
    <xf numFmtId="0" fontId="0" fillId="13" borderId="0" xfId="0" applyFill="1"/>
    <xf numFmtId="166" fontId="0" fillId="0" borderId="0" xfId="16" applyNumberFormat="1" applyFont="1"/>
    <xf numFmtId="0" fontId="2" fillId="5" borderId="16" xfId="1" applyFill="1" applyBorder="1" applyAlignment="1">
      <alignment vertical="center"/>
    </xf>
    <xf numFmtId="0" fontId="2" fillId="5" borderId="17" xfId="1" applyFill="1" applyBorder="1" applyAlignment="1">
      <alignment vertical="center"/>
    </xf>
    <xf numFmtId="0" fontId="2" fillId="5" borderId="3" xfId="1" applyFill="1" applyBorder="1" applyAlignment="1">
      <alignment vertical="center" wrapText="1"/>
    </xf>
    <xf numFmtId="0" fontId="2" fillId="5" borderId="3" xfId="1" applyFill="1" applyBorder="1" applyAlignment="1">
      <alignment vertical="center"/>
    </xf>
    <xf numFmtId="0" fontId="2" fillId="5" borderId="17" xfId="1" applyFill="1" applyBorder="1" applyAlignment="1">
      <alignment vertical="center" wrapText="1"/>
    </xf>
    <xf numFmtId="0" fontId="2" fillId="5" borderId="18" xfId="1" applyFill="1" applyBorder="1" applyAlignment="1">
      <alignment vertical="center" wrapText="1"/>
    </xf>
    <xf numFmtId="9" fontId="12" fillId="5" borderId="4" xfId="16" applyFont="1" applyFill="1" applyBorder="1" applyAlignment="1">
      <alignment vertical="center"/>
    </xf>
    <xf numFmtId="167" fontId="12" fillId="5" borderId="4" xfId="1" applyNumberFormat="1" applyFont="1" applyFill="1" applyBorder="1" applyAlignment="1">
      <alignment horizontal="center" vertical="center"/>
    </xf>
    <xf numFmtId="1" fontId="12" fillId="5" borderId="4" xfId="1" applyNumberFormat="1" applyFont="1" applyFill="1" applyBorder="1" applyAlignment="1">
      <alignment vertical="center"/>
    </xf>
    <xf numFmtId="164" fontId="30" fillId="5" borderId="4" xfId="1" applyNumberFormat="1" applyFont="1" applyFill="1" applyBorder="1" applyAlignment="1">
      <alignment horizontal="center" vertical="center"/>
    </xf>
    <xf numFmtId="0" fontId="0" fillId="0" borderId="0" xfId="0" applyAlignment="1">
      <alignment horizontal="center"/>
    </xf>
    <xf numFmtId="49" fontId="27" fillId="4" borderId="0" xfId="1" applyNumberFormat="1" applyFont="1" applyFill="1" applyAlignment="1">
      <alignment horizontal="left" vertical="center" wrapText="1"/>
    </xf>
    <xf numFmtId="0" fontId="9" fillId="3" borderId="2" xfId="1" applyFont="1" applyFill="1" applyBorder="1" applyAlignment="1">
      <alignment horizontal="center" vertical="center"/>
    </xf>
    <xf numFmtId="0" fontId="9" fillId="3" borderId="6" xfId="1" applyFont="1" applyFill="1" applyBorder="1" applyAlignment="1">
      <alignment horizontal="center" vertical="center"/>
    </xf>
    <xf numFmtId="0" fontId="9" fillId="3" borderId="7" xfId="1" applyFont="1" applyFill="1" applyBorder="1" applyAlignment="1">
      <alignment horizontal="center" vertical="center"/>
    </xf>
    <xf numFmtId="0" fontId="12" fillId="5" borderId="43" xfId="1" applyFont="1" applyFill="1" applyBorder="1" applyAlignment="1">
      <alignment horizontal="center" vertical="center" wrapText="1"/>
    </xf>
    <xf numFmtId="0" fontId="12" fillId="5" borderId="0" xfId="1" applyFont="1" applyFill="1" applyAlignment="1">
      <alignment horizontal="center" vertical="center" wrapText="1"/>
    </xf>
    <xf numFmtId="0" fontId="26" fillId="4" borderId="0" xfId="1" applyFont="1" applyFill="1" applyAlignment="1">
      <alignment horizontal="left" vertical="center" wrapText="1"/>
    </xf>
    <xf numFmtId="0" fontId="9" fillId="3" borderId="2" xfId="1" applyFont="1" applyFill="1" applyBorder="1" applyAlignment="1">
      <alignment horizontal="center" vertical="center" wrapText="1"/>
    </xf>
    <xf numFmtId="0" fontId="9" fillId="3" borderId="6" xfId="1" applyFont="1" applyFill="1" applyBorder="1" applyAlignment="1">
      <alignment horizontal="center" vertical="center" wrapText="1"/>
    </xf>
    <xf numFmtId="0" fontId="9" fillId="3" borderId="7" xfId="1" applyFont="1" applyFill="1" applyBorder="1" applyAlignment="1">
      <alignment horizontal="center" vertical="center" wrapText="1"/>
    </xf>
    <xf numFmtId="0" fontId="9" fillId="3" borderId="1" xfId="1" applyFont="1" applyFill="1" applyBorder="1" applyAlignment="1">
      <alignment horizontal="center" vertical="center" wrapText="1"/>
    </xf>
    <xf numFmtId="0" fontId="9" fillId="3" borderId="39" xfId="1" applyFont="1" applyFill="1" applyBorder="1" applyAlignment="1">
      <alignment horizontal="center" vertical="center" wrapText="1"/>
    </xf>
    <xf numFmtId="0" fontId="9" fillId="3" borderId="40" xfId="1" applyFont="1" applyFill="1" applyBorder="1" applyAlignment="1">
      <alignment horizontal="center" vertical="center" wrapText="1"/>
    </xf>
    <xf numFmtId="0" fontId="9" fillId="3" borderId="41" xfId="1" applyFont="1" applyFill="1" applyBorder="1" applyAlignment="1">
      <alignment horizontal="center" vertical="center" wrapText="1"/>
    </xf>
    <xf numFmtId="0" fontId="12" fillId="5" borderId="39" xfId="1" applyFont="1" applyFill="1" applyBorder="1" applyAlignment="1">
      <alignment horizontal="center" vertical="center" wrapText="1"/>
    </xf>
    <xf numFmtId="0" fontId="12" fillId="5" borderId="40" xfId="1" applyFont="1" applyFill="1" applyBorder="1" applyAlignment="1">
      <alignment horizontal="center" vertical="center" wrapText="1"/>
    </xf>
    <xf numFmtId="0" fontId="12" fillId="5" borderId="41" xfId="1" applyFont="1" applyFill="1" applyBorder="1" applyAlignment="1">
      <alignment horizontal="center" vertical="center" wrapText="1"/>
    </xf>
    <xf numFmtId="0" fontId="16" fillId="3" borderId="2" xfId="1" applyFont="1" applyFill="1" applyBorder="1" applyAlignment="1">
      <alignment horizontal="left" vertical="center"/>
    </xf>
    <xf numFmtId="0" fontId="16" fillId="3" borderId="7" xfId="1" applyFont="1" applyFill="1" applyBorder="1" applyAlignment="1">
      <alignment horizontal="left" vertical="center"/>
    </xf>
    <xf numFmtId="0" fontId="16" fillId="3" borderId="12" xfId="1" applyFont="1" applyFill="1" applyBorder="1" applyAlignment="1">
      <alignment horizontal="left" vertical="center"/>
    </xf>
    <xf numFmtId="0" fontId="16" fillId="3" borderId="27" xfId="1" applyFont="1" applyFill="1" applyBorder="1" applyAlignment="1">
      <alignment horizontal="left" vertical="center"/>
    </xf>
    <xf numFmtId="0" fontId="16" fillId="3" borderId="34" xfId="1" applyFont="1" applyFill="1" applyBorder="1" applyAlignment="1">
      <alignment horizontal="center" vertical="center"/>
    </xf>
    <xf numFmtId="0" fontId="16" fillId="3" borderId="35" xfId="1" applyFont="1" applyFill="1" applyBorder="1" applyAlignment="1">
      <alignment horizontal="center" vertical="center"/>
    </xf>
    <xf numFmtId="0" fontId="16" fillId="3" borderId="36" xfId="1" applyFont="1" applyFill="1" applyBorder="1" applyAlignment="1">
      <alignment horizontal="center" vertical="center"/>
    </xf>
    <xf numFmtId="0" fontId="16" fillId="3" borderId="1" xfId="1" applyFont="1" applyFill="1" applyBorder="1" applyAlignment="1">
      <alignment horizontal="center" vertical="center"/>
    </xf>
    <xf numFmtId="0" fontId="16" fillId="3" borderId="47" xfId="1" applyFont="1" applyFill="1" applyBorder="1" applyAlignment="1">
      <alignment horizontal="center" vertical="center" wrapText="1"/>
    </xf>
    <xf numFmtId="0" fontId="16" fillId="3" borderId="48" xfId="1" applyFont="1" applyFill="1" applyBorder="1" applyAlignment="1">
      <alignment horizontal="center" vertical="center" wrapText="1"/>
    </xf>
    <xf numFmtId="0" fontId="16" fillId="3" borderId="49" xfId="1" applyFont="1" applyFill="1" applyBorder="1" applyAlignment="1">
      <alignment horizontal="center" vertical="center" wrapText="1"/>
    </xf>
    <xf numFmtId="0" fontId="16" fillId="3" borderId="50" xfId="1" applyFont="1" applyFill="1" applyBorder="1" applyAlignment="1">
      <alignment horizontal="center" vertical="center" wrapText="1"/>
    </xf>
    <xf numFmtId="0" fontId="16" fillId="3" borderId="0" xfId="1" applyFont="1" applyFill="1" applyAlignment="1">
      <alignment horizontal="center" vertical="center" wrapText="1"/>
    </xf>
    <xf numFmtId="0" fontId="16" fillId="3" borderId="51" xfId="1" applyFont="1" applyFill="1" applyBorder="1" applyAlignment="1">
      <alignment horizontal="center" vertical="center" wrapText="1"/>
    </xf>
    <xf numFmtId="0" fontId="16" fillId="3" borderId="52" xfId="1" applyFont="1" applyFill="1" applyBorder="1" applyAlignment="1">
      <alignment horizontal="center" vertical="center" wrapText="1"/>
    </xf>
    <xf numFmtId="0" fontId="16" fillId="3" borderId="53" xfId="1" applyFont="1" applyFill="1" applyBorder="1" applyAlignment="1">
      <alignment horizontal="center" vertical="center" wrapText="1"/>
    </xf>
    <xf numFmtId="0" fontId="16" fillId="3" borderId="54" xfId="1" applyFont="1" applyFill="1" applyBorder="1" applyAlignment="1">
      <alignment horizontal="center" vertical="center" wrapText="1"/>
    </xf>
    <xf numFmtId="0" fontId="14" fillId="0" borderId="45" xfId="1" applyFont="1" applyBorder="1" applyAlignment="1">
      <alignment horizontal="center" vertical="center" wrapText="1"/>
    </xf>
    <xf numFmtId="0" fontId="14" fillId="0" borderId="46" xfId="1" applyFont="1" applyBorder="1" applyAlignment="1">
      <alignment horizontal="center" vertical="center" wrapText="1"/>
    </xf>
    <xf numFmtId="0" fontId="14" fillId="0" borderId="44" xfId="1" applyFont="1" applyBorder="1" applyAlignment="1">
      <alignment horizontal="center" vertical="center" wrapText="1"/>
    </xf>
    <xf numFmtId="0" fontId="14" fillId="0" borderId="2" xfId="1" applyFont="1" applyBorder="1" applyAlignment="1">
      <alignment horizontal="left" vertical="center" wrapText="1"/>
    </xf>
    <xf numFmtId="0" fontId="14" fillId="0" borderId="6" xfId="1" applyFont="1" applyBorder="1" applyAlignment="1">
      <alignment horizontal="left" vertical="center" wrapText="1"/>
    </xf>
    <xf numFmtId="0" fontId="14" fillId="0" borderId="7" xfId="1" applyFont="1" applyBorder="1" applyAlignment="1">
      <alignment horizontal="left" vertical="center" wrapText="1"/>
    </xf>
    <xf numFmtId="0" fontId="16" fillId="3" borderId="29" xfId="1" applyFont="1" applyFill="1" applyBorder="1" applyAlignment="1">
      <alignment horizontal="left" vertical="center"/>
    </xf>
    <xf numFmtId="0" fontId="16" fillId="3" borderId="30" xfId="1" applyFont="1" applyFill="1" applyBorder="1" applyAlignment="1">
      <alignment horizontal="left" vertical="center"/>
    </xf>
    <xf numFmtId="0" fontId="14" fillId="0" borderId="25" xfId="1" applyFont="1" applyBorder="1" applyAlignment="1">
      <alignment horizontal="left" vertical="center" wrapText="1"/>
    </xf>
    <xf numFmtId="0" fontId="14" fillId="0" borderId="26" xfId="1" applyFont="1" applyBorder="1" applyAlignment="1">
      <alignment horizontal="left" vertical="center" wrapText="1"/>
    </xf>
  </cellXfs>
  <cellStyles count="17">
    <cellStyle name="20% - Accent1 2" xfId="7" xr:uid="{00000000-0005-0000-0000-000000000000}"/>
    <cellStyle name="20% - Accent4 2" xfId="10" xr:uid="{00000000-0005-0000-0000-000001000000}"/>
    <cellStyle name="Accent1 2" xfId="6" xr:uid="{00000000-0005-0000-0000-000002000000}"/>
    <cellStyle name="Accent3 2" xfId="8" xr:uid="{00000000-0005-0000-0000-000003000000}"/>
    <cellStyle name="Accent4 2" xfId="9" xr:uid="{00000000-0005-0000-0000-000004000000}"/>
    <cellStyle name="Accent6 2" xfId="11" xr:uid="{00000000-0005-0000-0000-000005000000}"/>
    <cellStyle name="Normal" xfId="0" builtinId="0"/>
    <cellStyle name="Normal 10 2" xfId="15" xr:uid="{00000000-0005-0000-0000-000007000000}"/>
    <cellStyle name="Normal 2" xfId="5" xr:uid="{00000000-0005-0000-0000-000008000000}"/>
    <cellStyle name="Normal 2 2" xfId="12" xr:uid="{00000000-0005-0000-0000-000009000000}"/>
    <cellStyle name="Normal 2 3" xfId="13" xr:uid="{00000000-0005-0000-0000-00000A000000}"/>
    <cellStyle name="Normal 3" xfId="1" xr:uid="{00000000-0005-0000-0000-00000B000000}"/>
    <cellStyle name="Normal 3 2" xfId="2" xr:uid="{00000000-0005-0000-0000-00000C000000}"/>
    <cellStyle name="Normal 4" xfId="3" xr:uid="{00000000-0005-0000-0000-00000D000000}"/>
    <cellStyle name="Normal 4 2" xfId="14" xr:uid="{00000000-0005-0000-0000-00000E000000}"/>
    <cellStyle name="Percent" xfId="16" builtinId="5"/>
    <cellStyle name="Percent 2" xfId="4" xr:uid="{00000000-0005-0000-0000-000010000000}"/>
  </cellStyles>
  <dxfs count="0"/>
  <tableStyles count="0" defaultTableStyle="TableStyleMedium2" defaultPivotStyle="PivotStyleLight16"/>
  <colors>
    <mruColors>
      <color rgb="FFFCEAB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externalLink" Target="externalLinks/externalLink6.xml"/><Relationship Id="rId18" Type="http://schemas.openxmlformats.org/officeDocument/2006/relationships/externalLink" Target="externalLinks/externalLink11.xml"/><Relationship Id="rId26"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externalLink" Target="externalLinks/externalLink14.xml"/><Relationship Id="rId7" Type="http://schemas.openxmlformats.org/officeDocument/2006/relationships/worksheet" Target="worksheets/sheet7.xml"/><Relationship Id="rId12" Type="http://schemas.openxmlformats.org/officeDocument/2006/relationships/externalLink" Target="externalLinks/externalLink5.xml"/><Relationship Id="rId17" Type="http://schemas.openxmlformats.org/officeDocument/2006/relationships/externalLink" Target="externalLinks/externalLink10.xml"/><Relationship Id="rId25" Type="http://schemas.openxmlformats.org/officeDocument/2006/relationships/externalLink" Target="externalLinks/externalLink18.xml"/><Relationship Id="rId33"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externalLink" Target="externalLinks/externalLink9.xml"/><Relationship Id="rId20" Type="http://schemas.openxmlformats.org/officeDocument/2006/relationships/externalLink" Target="externalLinks/externalLink13.xml"/><Relationship Id="rId29"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4.xml"/><Relationship Id="rId24" Type="http://schemas.openxmlformats.org/officeDocument/2006/relationships/externalLink" Target="externalLinks/externalLink17.xml"/><Relationship Id="rId32"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externalLink" Target="externalLinks/externalLink8.xml"/><Relationship Id="rId23" Type="http://schemas.openxmlformats.org/officeDocument/2006/relationships/externalLink" Target="externalLinks/externalLink16.xml"/><Relationship Id="rId28" Type="http://schemas.openxmlformats.org/officeDocument/2006/relationships/sharedStrings" Target="sharedStrings.xml"/><Relationship Id="rId10" Type="http://schemas.openxmlformats.org/officeDocument/2006/relationships/externalLink" Target="externalLinks/externalLink3.xml"/><Relationship Id="rId19" Type="http://schemas.openxmlformats.org/officeDocument/2006/relationships/externalLink" Target="externalLinks/externalLink12.xml"/><Relationship Id="rId31"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externalLink" Target="externalLinks/externalLink7.xml"/><Relationship Id="rId22" Type="http://schemas.openxmlformats.org/officeDocument/2006/relationships/externalLink" Target="externalLinks/externalLink15.xml"/><Relationship Id="rId27" Type="http://schemas.openxmlformats.org/officeDocument/2006/relationships/styles" Target="styles.xml"/><Relationship Id="rId30" Type="http://schemas.openxmlformats.org/officeDocument/2006/relationships/calcChain" Target="calcChain.xml"/><Relationship Id="rId8"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3</xdr:col>
      <xdr:colOff>306294</xdr:colOff>
      <xdr:row>4</xdr:row>
      <xdr:rowOff>141943</xdr:rowOff>
    </xdr:from>
    <xdr:to>
      <xdr:col>4</xdr:col>
      <xdr:colOff>4286636</xdr:colOff>
      <xdr:row>13</xdr:row>
      <xdr:rowOff>172706</xdr:rowOff>
    </xdr:to>
    <xdr:pic>
      <xdr:nvPicPr>
        <xdr:cNvPr id="3" name="Picture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a:stretch>
          <a:fillRect/>
        </a:stretch>
      </xdr:blipFill>
      <xdr:spPr>
        <a:xfrm>
          <a:off x="9161658" y="2935943"/>
          <a:ext cx="4361844" cy="5676966"/>
        </a:xfrm>
        <a:prstGeom prst="rect">
          <a:avLst/>
        </a:prstGeom>
        <a:solidFill>
          <a:srgbClr val="FFFFFF">
            <a:shade val="85000"/>
          </a:srgbClr>
        </a:solidFill>
        <a:ln w="88900" cap="sq">
          <a:solidFill>
            <a:srgbClr val="FFFFFF"/>
          </a:solidFill>
          <a:miter lim="800000"/>
        </a:ln>
        <a:effectLst>
          <a:outerShdw blurRad="55000" dist="18000" dir="5400000" algn="tl" rotWithShape="0">
            <a:srgbClr val="000000">
              <a:alpha val="40000"/>
            </a:srgbClr>
          </a:outerShdw>
        </a:effectLst>
        <a:scene3d>
          <a:camera prst="orthographicFront"/>
          <a:lightRig rig="twoPt" dir="t">
            <a:rot lat="0" lon="0" rev="7200000"/>
          </a:lightRig>
        </a:scene3d>
        <a:sp3d>
          <a:bevelT w="25400" h="19050"/>
          <a:contourClr>
            <a:srgbClr val="FFFFFF"/>
          </a:contourClr>
        </a:sp3d>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southernwater.sharepoint.com/sites/OFWATAnnualreportingTeam/Shared%20Documents/RC25%20for%20the%2024-25%20APR/OCF%20357%20Sludge%20treatment%20and%20disposal/RC25%20OCF457_01%20Sludge%20treatment%20and%20disposal.xlsm" TargetMode="External"/><Relationship Id="rId1" Type="http://schemas.openxmlformats.org/officeDocument/2006/relationships/externalLinkPath" Target="https://southernwater.sharepoint.com/sites/OFWATAnnualreportingTeam/Shared%20Documents/RC25%20for%20the%2024-25%20APR/OCF%20357%20Sludge%20treatment%20and%20disposal/RC25%20OCF457_01%20Sludge%20treatment%20and%20disposal.xlsm"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https://southernwater.sharepoint.com/FLR/SHARED-FLR2-A/Wastewater%20Support/04%20Process/07%20Regional/Sludge/OCFs/OCF%20357/20%2021%20reporting/RC%2021%20OCF457%20sludge%20treatment%20working%20copy.xlsm"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https://southernwater.sharepoint.com/FLR/SHARED-FLR2-A/Wastewater%20Support/04%20Process/07%20Regional/Sludge/OCFs/OCF%20357/20%2021%20reporting/NEW%20RC21%20OCF457_01%20Sludge%20treatment%20and%20disposal%20V2.xlsm"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https://southernwater.sharepoint.com/FLR/SHARED-FLR2-A/Wastewater%20Support/04%20Process/07%20Regional/Sludge/OCFs/OCF%20357/20%2021%20reporting/supporting%20data/W1A1%20with%20cake%20liq%20spli.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https://southernwater.sharepoint.com/sites/OFWATAnnualreportingTeam/Shared%20Documents/RC25%20for%20the%2024-25%20APR/OCF%20358%20Bioresources%20Market%20Information/Supporting%20Information/Copy%20of%20COMBINED%20APPLICATIONS%2024-25.xlsx" TargetMode="External"/><Relationship Id="rId1" Type="http://schemas.openxmlformats.org/officeDocument/2006/relationships/externalLinkPath" Target="https://southernwater.sharepoint.com/sites/OFWATAnnualreportingTeam/Shared%20Documents/RC25%20for%20the%2024-25%20APR/OCF%20358%20Bioresources%20Market%20Information/Supporting%20Information/Copy%20of%20COMBINED%20APPLICATIONS%2024-25.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https://southernwater.sharepoint.com/sites/OFWATAnnualreportingTeam/Shared%20Documents/RC25%20for%20the%2024-25%20APR/OCF%20358%20Bioresources%20Market%20Information/Supporting%20Information/ROC%20dates.csv" TargetMode="External"/><Relationship Id="rId1" Type="http://schemas.openxmlformats.org/officeDocument/2006/relationships/externalLinkPath" Target="https://southernwater.sharepoint.com/sites/OFWATAnnualreportingTeam/Shared%20Documents/RC25%20for%20the%2024-25%20APR/OCF%20358%20Bioresources%20Market%20Information/Supporting%20Information/ROC%20dates.csv"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https://southernwater.sharepoint.com/sites/OFWATAnnualreportingTeam/Shared%20Documents/RC25%20for%20the%2024-25%20APR/OCF%20358%20Bioresources%20Market%20Information/Supporting%20Information/STC%20sheet/base%20data%20for%20upload%202025.xlsx" TargetMode="External"/><Relationship Id="rId1" Type="http://schemas.openxmlformats.org/officeDocument/2006/relationships/externalLinkPath" Target="https://southernwater.sharepoint.com/sites/OFWATAnnualreportingTeam/Shared%20Documents/RC25%20for%20the%2024-25%20APR/OCF%20358%20Bioresources%20Market%20Information/Supporting%20Information/STC%20sheet/base%20data%20for%20upload%202025.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https://southernwater.sharepoint.com/sites/OFWATAnnualreportingTeam/Shared%20Documents/RC25%20for%20the%2024-25%20APR/OCF%20358%20Bioresources%20Market%20Information/Supporting%20Information/Raw%20Cake%20ds%25%2024-25.xlsx" TargetMode="External"/><Relationship Id="rId1" Type="http://schemas.openxmlformats.org/officeDocument/2006/relationships/externalLinkPath" Target="https://southernwater.sharepoint.com/sites/OFWATAnnualreportingTeam/Shared%20Documents/RC25%20for%20the%2024-25%20APR/OCF%20358%20Bioresources%20Market%20Information/Supporting%20Information/Raw%20Cake%20ds%25%2024-25.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https://southernwater.sharepoint.com/sites/OFWATAnnualreportingTeam/Shared%20Documents/RC25%20for%20the%2024-25%20APR/OCF%20358%20Bioresources%20Market%20Information/Supporting%20Information/base%20data%20for%20upload%202025.xlsx" TargetMode="External"/><Relationship Id="rId1" Type="http://schemas.openxmlformats.org/officeDocument/2006/relationships/externalLinkPath" Target="https://southernwater.sharepoint.com/sites/OFWATAnnualreportingTeam/Shared%20Documents/RC25%20for%20the%2024-25%20APR/OCF%20358%20Bioresources%20Market%20Information/Supporting%20Information/base%20data%20for%20upload%202025.xlsx" TargetMode="External"/></Relationships>
</file>

<file path=xl/externalLinks/_rels/externalLink18.xml.rels><?xml version="1.0" encoding="UTF-8" standalone="yes"?>
<Relationships xmlns="http://schemas.openxmlformats.org/package/2006/relationships"><Relationship Id="rId1" Type="http://schemas.openxmlformats.org/officeDocument/2006/relationships/externalLinkPath" Target="https://southernwater.sharepoint.com/FLR/SHARED-FLR2-A/Wastewater%20Support/04%20Process/07%20Regional/Sludge/OCFs/OCF%20358/20-21/supporting%20data/base%20data%20for%20upload.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southernwater.sharepoint.com/sites/OFWATAnnualreportingTeam/Shared%20Documents/RC25%20for%20the%2024-25%20APR/OCF%20358%20Bioresources%20Market%20Information/Supporting%20Information/RC24%20OCF458%20treatment%20type%20classification.xlsx" TargetMode="External"/><Relationship Id="rId1" Type="http://schemas.openxmlformats.org/officeDocument/2006/relationships/externalLinkPath" Target="https://southernwater.sharepoint.com/sites/OFWATAnnualreportingTeam/Shared%20Documents/RC25%20for%20the%2024-25%20APR/OCF%20358%20Bioresources%20Market%20Information/Supporting%20Information/RC24%20OCF458%20treatment%20type%20classification.xlsx"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https://southernwater.sharepoint.com/sites/OFWATAnnualreportingTeam/Shared%20Documents/RC25%20for%20the%2024-25%20APR/OCF%20358%20Bioresources%20Market%20Information/Supporting%20Information/Copy%20of%20All%20screens_working%20file.xlsx" TargetMode="External"/><Relationship Id="rId1" Type="http://schemas.openxmlformats.org/officeDocument/2006/relationships/externalLinkPath" Target="https://southernwater.sharepoint.com/sites/OFWATAnnualreportingTeam/Shared%20Documents/RC25%20for%20the%2024-25%20APR/OCF%20358%20Bioresources%20Market%20Information/Supporting%20Information/Copy%20of%20All%20screens_working%20file.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U:\FLR\SHARED-FLR2-A\Wastewater%20Support\04%20Process\07%20Regional\Sludge\Sludge%20Recycling\Recycling%20Optimisation\Thickening\Thickening%20Target%20Master.xls" TargetMode="External"/><Relationship Id="rId1" Type="http://schemas.openxmlformats.org/officeDocument/2006/relationships/externalLinkPath" Target="https://southernwater.sharepoint.com/FLR/SHARED-FLR2-A/Wastewater%20Support/04%20Process/07%20Regional/Sludge/Sludge%20Recycling/Recycling%20Optimisation/Thickening/Thickening%20Target%20Master.xls" TargetMode="External"/></Relationships>
</file>

<file path=xl/externalLinks/_rels/externalLink5.xml.rels><?xml version="1.0" encoding="UTF-8" standalone="yes"?>
<Relationships xmlns="http://schemas.openxmlformats.org/package/2006/relationships"><Relationship Id="rId2" Type="http://schemas.openxmlformats.org/officeDocument/2006/relationships/externalLinkPath" Target="file:///U:\FLR\SHARED-FLR2-A\Wastewater%20Support\04%20Process\07%20Regional\Sludge\OCFs\OCF%20358\23-24\RC24%20OCF458%20treatment%20type%20classification.xlsx" TargetMode="External"/><Relationship Id="rId1" Type="http://schemas.openxmlformats.org/officeDocument/2006/relationships/externalLinkPath" Target="https://southernwater.sharepoint.com/FLR/SHARED-FLR2-A/Wastewater%20Support/04%20Process/07%20Regional/Sludge/OCFs/OCF%20358/23-24/RC24%20OCF458%20treatment%20type%20classification.xlsx"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https://southernwater-my.sharepoint.com/FLR/SHARED-FLR2-A/Wastewater%20Support/04%20Process/07%20Regional/Sludge/tanker-dispatch/SW%20Operational%20Master%20Schedule.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https://southernwater.sharepoint.com/sites/OFWATAnnualreportingTeam/Shared%20Documents/RC25%20for%20the%2024-25%20APR/OCF%20358%20Bioresources%20Market%20Information/Supporting%20Information/ALL%2024-25%20COMBINED%201%20TANKERING%20WSV2.xlsx" TargetMode="External"/><Relationship Id="rId1" Type="http://schemas.openxmlformats.org/officeDocument/2006/relationships/externalLinkPath" Target="https://southernwater.sharepoint.com/sites/OFWATAnnualreportingTeam/Shared%20Documents/RC25%20for%20the%2024-25%20APR/OCF%20358%20Bioresources%20Market%20Information/Supporting%20Information/ALL%2024-25%20COMBINED%201%20TANKERING%20WSV2.xlsx" TargetMode="External"/></Relationships>
</file>

<file path=xl/externalLinks/_rels/externalLink8.xml.rels><?xml version="1.0" encoding="UTF-8" standalone="yes"?>
<Relationships xmlns="http://schemas.openxmlformats.org/package/2006/relationships"><Relationship Id="rId2" Type="http://schemas.openxmlformats.org/officeDocument/2006/relationships/externalLinkPath" Target="https://southernwater.sharepoint.com/sites/OFWATAnnualreportingTeam/Shared%20Documents/RC25%20for%20the%2024-25%20APR/OCF%20358%20Bioresources%20Market%20Information/Supporting%20Information/WwtW%20sheet/ALL%2024-25%20COMBINED%202%20RORO'S%20WS.xlsx" TargetMode="External"/><Relationship Id="rId1" Type="http://schemas.openxmlformats.org/officeDocument/2006/relationships/externalLinkPath" Target="https://southernwater.sharepoint.com/sites/OFWATAnnualreportingTeam/Shared%20Documents/RC25%20for%20the%2024-25%20APR/OCF%20358%20Bioresources%20Market%20Information/Supporting%20Information/WwtW%20sheet/ALL%2024-25%20COMBINED%202%20RORO'S%20WS.xlsx" TargetMode="External"/></Relationships>
</file>

<file path=xl/externalLinks/_rels/externalLink9.xml.rels><?xml version="1.0" encoding="UTF-8" standalone="yes"?>
<Relationships xmlns="http://schemas.openxmlformats.org/package/2006/relationships"><Relationship Id="rId2" Type="http://schemas.openxmlformats.org/officeDocument/2006/relationships/externalLinkPath" Target="file:///U:\FLR\SHARED-FLR2-A\Wastewater%20Support\04%20Process\07%20Regional\Sludge\OCFs\OCF%20357\22-23\WRC%20supporting%20data%20for%20RC23%20OCF357.xlsx" TargetMode="External"/><Relationship Id="rId1" Type="http://schemas.openxmlformats.org/officeDocument/2006/relationships/externalLinkPath" Target="https://southernwater.sharepoint.com/FLR/SHARED-FLR2-A/Wastewater%20Support/04%20Process/07%20Regional/Sludge/OCFs/OCF%20357/22-23/WRC%20supporting%20data%20for%20RC23%20OCF35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bl4Od5ggHE25jKUwcHdt_X795CBLDktEnSX9TUBUO-U-MKHvohm5T5kXYToM14ic" itemId="01CVX7RJHMST2UKLTCW5GZCTM6N2YDYTGA">
      <xxl21:absoluteUrl r:id="rId2"/>
    </xxl21:alternateUrls>
    <sheetNames>
      <sheetName val="Commentary"/>
      <sheetName val="Summary"/>
      <sheetName val="TDS data"/>
      <sheetName val="Sludge Treatment &amp; Disposal"/>
      <sheetName val="Validation"/>
    </sheetNames>
    <sheetDataSet>
      <sheetData sheetId="0"/>
      <sheetData sheetId="1"/>
      <sheetData sheetId="2">
        <row r="4">
          <cell r="B4" t="str">
            <v>ALFRISTON WTW</v>
          </cell>
          <cell r="C4">
            <v>100863</v>
          </cell>
          <cell r="D4">
            <v>790.02924368157801</v>
          </cell>
          <cell r="E4">
            <v>0</v>
          </cell>
          <cell r="F4">
            <v>57</v>
          </cell>
          <cell r="G4">
            <v>16.436558414795233</v>
          </cell>
          <cell r="H4">
            <v>13.050305464843321</v>
          </cell>
        </row>
        <row r="5">
          <cell r="B5" t="str">
            <v>AMBERLEY WTW</v>
          </cell>
          <cell r="C5">
            <v>100181</v>
          </cell>
          <cell r="D5">
            <v>587.59050323036467</v>
          </cell>
          <cell r="E5">
            <v>0</v>
          </cell>
          <cell r="F5">
            <v>57</v>
          </cell>
          <cell r="G5">
            <v>12.224820419707738</v>
          </cell>
          <cell r="H5">
            <v>9.7062679852999896</v>
          </cell>
        </row>
        <row r="6">
          <cell r="B6" t="str">
            <v>ANSTY WTW</v>
          </cell>
          <cell r="C6">
            <v>101775</v>
          </cell>
          <cell r="D6">
            <v>290.64882472205085</v>
          </cell>
          <cell r="E6">
            <v>0</v>
          </cell>
          <cell r="F6">
            <v>74</v>
          </cell>
          <cell r="G6">
            <v>7.8504247557425932</v>
          </cell>
          <cell r="H6">
            <v>6.2330835023826481</v>
          </cell>
        </row>
        <row r="7">
          <cell r="B7" t="str">
            <v>APPLEDORE WTW</v>
          </cell>
          <cell r="C7">
            <v>101974</v>
          </cell>
          <cell r="D7">
            <v>657.84992081491919</v>
          </cell>
          <cell r="E7">
            <v>0</v>
          </cell>
          <cell r="F7">
            <v>74</v>
          </cell>
          <cell r="G7">
            <v>17.76852636121097</v>
          </cell>
          <cell r="H7">
            <v>14.107861927177835</v>
          </cell>
        </row>
        <row r="8">
          <cell r="B8" t="str">
            <v>ARDINGLY WTW</v>
          </cell>
          <cell r="C8">
            <v>101392</v>
          </cell>
          <cell r="D8">
            <v>1299.5853441259462</v>
          </cell>
          <cell r="E8">
            <v>0</v>
          </cell>
          <cell r="F8">
            <v>79</v>
          </cell>
          <cell r="G8">
            <v>37.473543397871659</v>
          </cell>
          <cell r="H8">
            <v>29.753259523726172</v>
          </cell>
        </row>
        <row r="9">
          <cell r="B9" t="str">
            <v>ARRETON STREET ARRETON TOP WTW</v>
          </cell>
          <cell r="C9">
            <v>100617</v>
          </cell>
          <cell r="D9">
            <v>58.556024200370203</v>
          </cell>
          <cell r="E9">
            <v>0</v>
          </cell>
          <cell r="F9">
            <v>62</v>
          </cell>
          <cell r="G9">
            <v>1.3251228276543776</v>
          </cell>
          <cell r="H9">
            <v>1.0521215721023554</v>
          </cell>
        </row>
        <row r="10">
          <cell r="B10" t="str">
            <v>ASHFORD WTW</v>
          </cell>
          <cell r="C10">
            <v>101753</v>
          </cell>
          <cell r="D10">
            <v>123502.70243450355</v>
          </cell>
          <cell r="E10">
            <v>1</v>
          </cell>
          <cell r="F10">
            <v>77</v>
          </cell>
          <cell r="G10">
            <v>3471.0434519217224</v>
          </cell>
          <cell r="H10">
            <v>2755.9405190655907</v>
          </cell>
        </row>
        <row r="11">
          <cell r="B11" t="str">
            <v>ASHINGTON WTW</v>
          </cell>
          <cell r="C11">
            <v>101675</v>
          </cell>
          <cell r="D11">
            <v>4510.8711517126985</v>
          </cell>
          <cell r="E11">
            <v>0</v>
          </cell>
          <cell r="F11">
            <v>63</v>
          </cell>
          <cell r="G11">
            <v>103.7274821336335</v>
          </cell>
          <cell r="H11">
            <v>82.357589270299769</v>
          </cell>
        </row>
        <row r="12">
          <cell r="B12" t="str">
            <v>ASHLETT CREEK FAWLEY WTW</v>
          </cell>
          <cell r="C12">
            <v>102314</v>
          </cell>
          <cell r="D12">
            <v>13728.959069030227</v>
          </cell>
          <cell r="E12">
            <v>0</v>
          </cell>
          <cell r="F12">
            <v>55</v>
          </cell>
          <cell r="G12">
            <v>275.6088533107818</v>
          </cell>
          <cell r="H12">
            <v>218.82803162024996</v>
          </cell>
        </row>
        <row r="13">
          <cell r="B13" t="str">
            <v>AYLESFORD WTW</v>
          </cell>
          <cell r="C13">
            <v>101208</v>
          </cell>
          <cell r="D13">
            <v>134200.00578980433</v>
          </cell>
          <cell r="E13">
            <v>1</v>
          </cell>
          <cell r="F13">
            <v>62</v>
          </cell>
          <cell r="G13">
            <v>3036.9461310232718</v>
          </cell>
          <cell r="H13">
            <v>2411.275748240118</v>
          </cell>
        </row>
        <row r="14">
          <cell r="B14" t="str">
            <v>BALCOMBE WTW</v>
          </cell>
          <cell r="C14">
            <v>101834</v>
          </cell>
          <cell r="D14">
            <v>1538.6807984785457</v>
          </cell>
          <cell r="E14">
            <v>0</v>
          </cell>
          <cell r="F14">
            <v>77</v>
          </cell>
          <cell r="G14">
            <v>43.24462384123953</v>
          </cell>
          <cell r="H14">
            <v>34.335384366864901</v>
          </cell>
        </row>
        <row r="15">
          <cell r="B15" t="str">
            <v>BANK WTW</v>
          </cell>
          <cell r="C15">
            <v>101124</v>
          </cell>
          <cell r="D15">
            <v>87.146904032653865</v>
          </cell>
          <cell r="E15">
            <v>0</v>
          </cell>
          <cell r="F15">
            <v>57</v>
          </cell>
          <cell r="G15">
            <v>1.8130913383993637</v>
          </cell>
          <cell r="H15">
            <v>1.4395590125773954</v>
          </cell>
        </row>
        <row r="16">
          <cell r="B16" t="str">
            <v>BARCOMBE CHURCH WTW</v>
          </cell>
          <cell r="C16">
            <v>102919</v>
          </cell>
          <cell r="D16">
            <v>28.313591289095399</v>
          </cell>
          <cell r="E16">
            <v>0</v>
          </cell>
          <cell r="F16">
            <v>62</v>
          </cell>
          <cell r="G16">
            <v>0.64073657087222891</v>
          </cell>
          <cell r="H16">
            <v>0.50873228819312966</v>
          </cell>
        </row>
        <row r="17">
          <cell r="B17" t="str">
            <v>BARCOMBE NEW WTW</v>
          </cell>
          <cell r="C17">
            <v>101886</v>
          </cell>
          <cell r="D17">
            <v>3512.5012576813692</v>
          </cell>
          <cell r="E17">
            <v>0</v>
          </cell>
          <cell r="F17">
            <v>77</v>
          </cell>
          <cell r="G17">
            <v>98.718847847134882</v>
          </cell>
          <cell r="H17">
            <v>78.380831742905372</v>
          </cell>
        </row>
        <row r="18">
          <cell r="B18" t="str">
            <v>BARN CLOSE ASHMANSWORTH WTW</v>
          </cell>
          <cell r="C18">
            <v>100122</v>
          </cell>
          <cell r="D18">
            <v>18.588838410831599</v>
          </cell>
          <cell r="E18">
            <v>0</v>
          </cell>
          <cell r="F18">
            <v>62</v>
          </cell>
          <cell r="G18">
            <v>0.42066541323711909</v>
          </cell>
          <cell r="H18">
            <v>0.33400009921160501</v>
          </cell>
        </row>
        <row r="19">
          <cell r="B19" t="str">
            <v>BARNS GREEN WTW</v>
          </cell>
          <cell r="C19">
            <v>100827</v>
          </cell>
          <cell r="D19">
            <v>1209.5896214666423</v>
          </cell>
          <cell r="E19">
            <v>0</v>
          </cell>
          <cell r="F19">
            <v>87</v>
          </cell>
          <cell r="G19">
            <v>38.410518429673225</v>
          </cell>
          <cell r="H19">
            <v>30.497199347949653</v>
          </cell>
        </row>
        <row r="20">
          <cell r="B20" t="str">
            <v>BARTON STACEY WTW</v>
          </cell>
          <cell r="C20">
            <v>103056</v>
          </cell>
          <cell r="D20">
            <v>3851.3196683299661</v>
          </cell>
          <cell r="E20">
            <v>0</v>
          </cell>
          <cell r="F20">
            <v>77</v>
          </cell>
          <cell r="G20">
            <v>108.24133927841372</v>
          </cell>
          <cell r="H20">
            <v>85.94150343757596</v>
          </cell>
        </row>
        <row r="21">
          <cell r="B21" t="str">
            <v>BATTLE WTW</v>
          </cell>
          <cell r="C21">
            <v>102534</v>
          </cell>
          <cell r="D21">
            <v>6941.6753921139161</v>
          </cell>
          <cell r="E21">
            <v>0</v>
          </cell>
          <cell r="F21">
            <v>77</v>
          </cell>
          <cell r="G21">
            <v>195.09578689536161</v>
          </cell>
          <cell r="H21">
            <v>154.90223376668871</v>
          </cell>
        </row>
        <row r="22">
          <cell r="B22" t="str">
            <v>BEAULIEU HUMMICKS WTW</v>
          </cell>
          <cell r="C22">
            <v>100917</v>
          </cell>
          <cell r="D22">
            <v>157.02495115231201</v>
          </cell>
          <cell r="E22">
            <v>0</v>
          </cell>
          <cell r="F22">
            <v>74</v>
          </cell>
          <cell r="G22">
            <v>4.2412439306239476</v>
          </cell>
          <cell r="H22">
            <v>3.3674646144738452</v>
          </cell>
        </row>
        <row r="23">
          <cell r="B23" t="str">
            <v>BEAULIEU VILLAGE WTW</v>
          </cell>
          <cell r="C23">
            <v>100345</v>
          </cell>
          <cell r="D23">
            <v>234.32958291025327</v>
          </cell>
          <cell r="E23">
            <v>0</v>
          </cell>
          <cell r="F23">
            <v>62</v>
          </cell>
          <cell r="G23">
            <v>5.3028784612590307</v>
          </cell>
          <cell r="H23">
            <v>4.2103816392654982</v>
          </cell>
        </row>
        <row r="24">
          <cell r="B24" t="str">
            <v>BECKLEY WTW</v>
          </cell>
          <cell r="C24">
            <v>102476</v>
          </cell>
          <cell r="D24">
            <v>888.4522097018131</v>
          </cell>
          <cell r="E24">
            <v>0</v>
          </cell>
          <cell r="F24">
            <v>60</v>
          </cell>
          <cell r="G24">
            <v>19.457103392469708</v>
          </cell>
          <cell r="H24">
            <v>15.448559018547575</v>
          </cell>
        </row>
        <row r="25">
          <cell r="B25" t="str">
            <v>BENENDEN WTW</v>
          </cell>
          <cell r="C25">
            <v>102983</v>
          </cell>
          <cell r="D25">
            <v>758.04358507539246</v>
          </cell>
          <cell r="E25">
            <v>0</v>
          </cell>
          <cell r="F25">
            <v>77</v>
          </cell>
          <cell r="G25">
            <v>21.304814958543904</v>
          </cell>
          <cell r="H25">
            <v>16.915605813847922</v>
          </cell>
        </row>
        <row r="26">
          <cell r="B26" t="str">
            <v>BERWICK WTW</v>
          </cell>
          <cell r="C26">
            <v>102467</v>
          </cell>
          <cell r="D26">
            <v>332.13072822032922</v>
          </cell>
          <cell r="E26">
            <v>0</v>
          </cell>
          <cell r="F26">
            <v>55</v>
          </cell>
          <cell r="G26">
            <v>6.6675243690231101</v>
          </cell>
          <cell r="H26">
            <v>5.2938837628997844</v>
          </cell>
        </row>
        <row r="27">
          <cell r="B27" t="str">
            <v>BETHERSDEN WTW</v>
          </cell>
          <cell r="C27">
            <v>102589</v>
          </cell>
          <cell r="D27">
            <v>922.56362970538521</v>
          </cell>
          <cell r="E27">
            <v>0</v>
          </cell>
          <cell r="F27">
            <v>77</v>
          </cell>
          <cell r="G27">
            <v>25.928650812869851</v>
          </cell>
          <cell r="H27">
            <v>20.586840922526854</v>
          </cell>
        </row>
        <row r="28">
          <cell r="B28" t="str">
            <v>BEXHILL &amp; HASTINGS WTW</v>
          </cell>
          <cell r="C28">
            <v>107431</v>
          </cell>
          <cell r="D28">
            <v>141260.16005044678</v>
          </cell>
          <cell r="E28">
            <v>1</v>
          </cell>
          <cell r="F28">
            <v>74</v>
          </cell>
          <cell r="G28">
            <v>3815.4369229625672</v>
          </cell>
          <cell r="H28">
            <v>3029.3821899895393</v>
          </cell>
        </row>
        <row r="29">
          <cell r="B29" t="str">
            <v>BIDBOROUGH WTW</v>
          </cell>
          <cell r="C29">
            <v>102931</v>
          </cell>
          <cell r="D29">
            <v>9831.033164148439</v>
          </cell>
          <cell r="E29">
            <v>0</v>
          </cell>
          <cell r="F29">
            <v>90</v>
          </cell>
          <cell r="G29">
            <v>322.94943944227623</v>
          </cell>
          <cell r="H29">
            <v>256.41552982453413</v>
          </cell>
        </row>
        <row r="30">
          <cell r="B30" t="str">
            <v>BIDDENDEN WTW</v>
          </cell>
          <cell r="C30">
            <v>100627</v>
          </cell>
          <cell r="D30">
            <v>2427.123340600363</v>
          </cell>
          <cell r="E30">
            <v>0</v>
          </cell>
          <cell r="F30">
            <v>77</v>
          </cell>
          <cell r="G30">
            <v>68.214301487573209</v>
          </cell>
          <cell r="H30">
            <v>54.160819377031174</v>
          </cell>
        </row>
        <row r="31">
          <cell r="B31" t="str">
            <v>BILLINGSHURST WTW</v>
          </cell>
          <cell r="C31">
            <v>101238</v>
          </cell>
          <cell r="D31">
            <v>8694.0227684851106</v>
          </cell>
          <cell r="E31">
            <v>0</v>
          </cell>
          <cell r="F31">
            <v>79</v>
          </cell>
          <cell r="G31">
            <v>250.69214652926817</v>
          </cell>
          <cell r="H31">
            <v>199.04465443929544</v>
          </cell>
        </row>
        <row r="32">
          <cell r="B32" t="str">
            <v>BILSINGTON WTW</v>
          </cell>
          <cell r="C32">
            <v>100333</v>
          </cell>
          <cell r="D32">
            <v>301.14235990173415</v>
          </cell>
          <cell r="E32">
            <v>0</v>
          </cell>
          <cell r="F32">
            <v>55</v>
          </cell>
          <cell r="G32">
            <v>6.0454328750273127</v>
          </cell>
          <cell r="H32">
            <v>4.7999553005753288</v>
          </cell>
        </row>
        <row r="33">
          <cell r="B33" t="str">
            <v>BISHOPS WALTHAM WTW</v>
          </cell>
          <cell r="C33">
            <v>100041</v>
          </cell>
          <cell r="D33">
            <v>15012.078523016429</v>
          </cell>
          <cell r="E33">
            <v>0</v>
          </cell>
          <cell r="F33">
            <v>90</v>
          </cell>
          <cell r="G33">
            <v>493.14677948108971</v>
          </cell>
          <cell r="H33">
            <v>391.54888443306305</v>
          </cell>
        </row>
        <row r="34">
          <cell r="B34" t="str">
            <v>BLACKBOYS WTW</v>
          </cell>
          <cell r="C34">
            <v>102856</v>
          </cell>
          <cell r="D34">
            <v>1107.631010045721</v>
          </cell>
          <cell r="E34">
            <v>0</v>
          </cell>
          <cell r="F34">
            <v>77</v>
          </cell>
          <cell r="G34">
            <v>31.129969537334986</v>
          </cell>
          <cell r="H34">
            <v>24.716586119865653</v>
          </cell>
        </row>
        <row r="35">
          <cell r="B35" t="str">
            <v>BLACKHAM WTW</v>
          </cell>
          <cell r="C35">
            <v>102861</v>
          </cell>
          <cell r="D35">
            <v>249.19454816099201</v>
          </cell>
          <cell r="E35">
            <v>0</v>
          </cell>
          <cell r="F35">
            <v>57</v>
          </cell>
          <cell r="G35">
            <v>5.1844925744894388</v>
          </cell>
          <cell r="H35">
            <v>4.1163855638049052</v>
          </cell>
        </row>
        <row r="36">
          <cell r="B36" t="str">
            <v>BLACKSTONE WTW</v>
          </cell>
          <cell r="C36">
            <v>101804</v>
          </cell>
          <cell r="D36">
            <v>109.296003624566</v>
          </cell>
          <cell r="E36">
            <v>0</v>
          </cell>
          <cell r="F36">
            <v>62</v>
          </cell>
          <cell r="G36">
            <v>2.473368562023929</v>
          </cell>
          <cell r="H36">
            <v>1.9638061963444595</v>
          </cell>
        </row>
        <row r="37">
          <cell r="B37" t="str">
            <v>BLACKWATER WTW</v>
          </cell>
          <cell r="C37">
            <v>100770</v>
          </cell>
          <cell r="D37">
            <v>54.985693092687058</v>
          </cell>
          <cell r="E37">
            <v>0</v>
          </cell>
          <cell r="F37">
            <v>57</v>
          </cell>
          <cell r="G37">
            <v>1.1439773447933541</v>
          </cell>
          <cell r="H37">
            <v>0.90829560651670338</v>
          </cell>
        </row>
        <row r="38">
          <cell r="B38" t="str">
            <v>BODLE STREET GREEN WTW</v>
          </cell>
          <cell r="C38">
            <v>101757</v>
          </cell>
          <cell r="D38">
            <v>56.492741001887282</v>
          </cell>
          <cell r="E38">
            <v>0</v>
          </cell>
          <cell r="F38">
            <v>62</v>
          </cell>
          <cell r="G38">
            <v>1.2784307288727093</v>
          </cell>
          <cell r="H38">
            <v>1.0150489601529515</v>
          </cell>
        </row>
        <row r="39">
          <cell r="B39" t="str">
            <v>BOLDRE WTW</v>
          </cell>
          <cell r="C39">
            <v>101363</v>
          </cell>
          <cell r="D39">
            <v>615.38863282965372</v>
          </cell>
          <cell r="E39">
            <v>0</v>
          </cell>
          <cell r="F39">
            <v>77</v>
          </cell>
          <cell r="G39">
            <v>17.295497525677415</v>
          </cell>
          <cell r="H39">
            <v>13.732286296221217</v>
          </cell>
        </row>
        <row r="40">
          <cell r="B40" t="str">
            <v>BOSHAM WTW</v>
          </cell>
          <cell r="C40">
            <v>100609</v>
          </cell>
          <cell r="D40">
            <v>3719.0430281384502</v>
          </cell>
          <cell r="E40">
            <v>0</v>
          </cell>
          <cell r="F40">
            <v>73</v>
          </cell>
          <cell r="G40">
            <v>99.093901484748997</v>
          </cell>
          <cell r="H40">
            <v>78.678616985597003</v>
          </cell>
        </row>
        <row r="41">
          <cell r="B41" t="str">
            <v>BREDE WATERWORKS WTW</v>
          </cell>
          <cell r="C41">
            <v>102968</v>
          </cell>
          <cell r="D41">
            <v>16.5757953700809</v>
          </cell>
          <cell r="E41">
            <v>0</v>
          </cell>
          <cell r="F41">
            <v>62</v>
          </cell>
          <cell r="G41">
            <v>0.3751102492249308</v>
          </cell>
          <cell r="H41">
            <v>0.29783019120185084</v>
          </cell>
        </row>
        <row r="42">
          <cell r="B42" t="str">
            <v>BRIGHSTONE WTW</v>
          </cell>
          <cell r="C42">
            <v>103252</v>
          </cell>
          <cell r="D42">
            <v>1773.345064843711</v>
          </cell>
          <cell r="E42">
            <v>0</v>
          </cell>
          <cell r="F42">
            <v>57</v>
          </cell>
          <cell r="G42">
            <v>36.894444074073405</v>
          </cell>
          <cell r="H42">
            <v>29.293466002519892</v>
          </cell>
        </row>
        <row r="43">
          <cell r="B43" t="str">
            <v>BROCKENHURST WTW</v>
          </cell>
          <cell r="C43">
            <v>102387</v>
          </cell>
          <cell r="D43">
            <v>4049.5151332857636</v>
          </cell>
          <cell r="E43">
            <v>0</v>
          </cell>
          <cell r="F43">
            <v>77</v>
          </cell>
          <cell r="G43">
            <v>113.81162282099639</v>
          </cell>
          <cell r="H43">
            <v>90.364199474178037</v>
          </cell>
        </row>
        <row r="44">
          <cell r="B44" t="str">
            <v>BROOK STREET CUCKFIELD WTW</v>
          </cell>
          <cell r="C44">
            <v>103260</v>
          </cell>
          <cell r="D44">
            <v>115.44064450605801</v>
          </cell>
          <cell r="E44">
            <v>0</v>
          </cell>
          <cell r="F44">
            <v>62</v>
          </cell>
          <cell r="G44">
            <v>2.6124217851720926</v>
          </cell>
          <cell r="H44">
            <v>2.0742117321116722</v>
          </cell>
        </row>
        <row r="45">
          <cell r="B45" t="str">
            <v>BROOKLAND WTW</v>
          </cell>
          <cell r="C45">
            <v>103115</v>
          </cell>
          <cell r="D45">
            <v>394.25352034892097</v>
          </cell>
          <cell r="E45">
            <v>0</v>
          </cell>
          <cell r="F45">
            <v>62</v>
          </cell>
          <cell r="G45">
            <v>8.9219571654960816</v>
          </cell>
          <cell r="H45">
            <v>7.0838592493404331</v>
          </cell>
        </row>
        <row r="46">
          <cell r="B46" t="str">
            <v>BROOMFIELD BANK WTW</v>
          </cell>
          <cell r="C46">
            <v>100206</v>
          </cell>
          <cell r="D46">
            <v>115609.77538111265</v>
          </cell>
          <cell r="E46">
            <v>0</v>
          </cell>
          <cell r="F46">
            <v>90</v>
          </cell>
          <cell r="G46">
            <v>3797.7811212695501</v>
          </cell>
          <cell r="H46">
            <v>3015.3638292411501</v>
          </cell>
        </row>
        <row r="47">
          <cell r="B47" t="str">
            <v>BUDDS FARM HAVANT WTW</v>
          </cell>
          <cell r="C47">
            <v>102480</v>
          </cell>
          <cell r="D47">
            <v>381894.82026284852</v>
          </cell>
          <cell r="E47">
            <v>1</v>
          </cell>
          <cell r="F47">
            <v>80</v>
          </cell>
          <cell r="G47">
            <v>11151.328751675177</v>
          </cell>
          <cell r="H47">
            <v>8853.9366256414687</v>
          </cell>
        </row>
        <row r="48">
          <cell r="B48" t="str">
            <v>BURITON WTW</v>
          </cell>
          <cell r="C48">
            <v>103178</v>
          </cell>
          <cell r="D48">
            <v>530.77294401827896</v>
          </cell>
          <cell r="E48">
            <v>0</v>
          </cell>
          <cell r="F48">
            <v>0</v>
          </cell>
          <cell r="G48">
            <v>0</v>
          </cell>
          <cell r="H48">
            <v>0</v>
          </cell>
        </row>
        <row r="49">
          <cell r="B49" t="str">
            <v>BURPHAM WTW</v>
          </cell>
          <cell r="C49">
            <v>102879</v>
          </cell>
          <cell r="D49">
            <v>172.94471209310009</v>
          </cell>
          <cell r="E49">
            <v>0</v>
          </cell>
          <cell r="F49">
            <v>62</v>
          </cell>
          <cell r="G49">
            <v>3.9137388346668551</v>
          </cell>
          <cell r="H49">
            <v>3.1074319826008838</v>
          </cell>
        </row>
        <row r="50">
          <cell r="B50" t="str">
            <v>BURWASH COMMON WTW</v>
          </cell>
          <cell r="C50">
            <v>100476</v>
          </cell>
          <cell r="D50">
            <v>528.57335805147693</v>
          </cell>
          <cell r="E50">
            <v>0</v>
          </cell>
          <cell r="F50">
            <v>57</v>
          </cell>
          <cell r="G50">
            <v>10.996968714260978</v>
          </cell>
          <cell r="H50">
            <v>8.731377779137043</v>
          </cell>
        </row>
        <row r="51">
          <cell r="B51" t="str">
            <v>BURWASH VILLAGE WTW</v>
          </cell>
          <cell r="C51">
            <v>103185</v>
          </cell>
          <cell r="D51">
            <v>1398.1892413441674</v>
          </cell>
          <cell r="E51">
            <v>0</v>
          </cell>
          <cell r="F51">
            <v>75</v>
          </cell>
          <cell r="G51">
            <v>38.275430481796583</v>
          </cell>
          <cell r="H51">
            <v>30.389942163086541</v>
          </cell>
        </row>
        <row r="52">
          <cell r="B52" t="str">
            <v>BURY WTW</v>
          </cell>
          <cell r="C52">
            <v>101981</v>
          </cell>
          <cell r="D52">
            <v>446.88320490245627</v>
          </cell>
          <cell r="E52">
            <v>0</v>
          </cell>
          <cell r="F52">
            <v>62</v>
          </cell>
          <cell r="G52">
            <v>10.112966926942585</v>
          </cell>
          <cell r="H52">
            <v>8.0294976735312353</v>
          </cell>
        </row>
        <row r="53">
          <cell r="B53" t="str">
            <v>BUXTED WTW</v>
          </cell>
          <cell r="C53">
            <v>103172</v>
          </cell>
          <cell r="D53">
            <v>2217.5224246299122</v>
          </cell>
          <cell r="E53">
            <v>0</v>
          </cell>
          <cell r="F53">
            <v>77</v>
          </cell>
          <cell r="G53">
            <v>62.323467744223677</v>
          </cell>
          <cell r="H53">
            <v>49.483612759122806</v>
          </cell>
        </row>
        <row r="54">
          <cell r="B54" t="str">
            <v>CALBOURNE WTW</v>
          </cell>
          <cell r="C54">
            <v>103170</v>
          </cell>
          <cell r="D54">
            <v>170.10694945732834</v>
          </cell>
          <cell r="E54">
            <v>0</v>
          </cell>
          <cell r="F54">
            <v>74</v>
          </cell>
          <cell r="G54">
            <v>4.5945887048424376</v>
          </cell>
          <cell r="H54">
            <v>3.6480134448060277</v>
          </cell>
        </row>
        <row r="55">
          <cell r="B55" t="str">
            <v>CAMBER WTW</v>
          </cell>
          <cell r="C55">
            <v>102660</v>
          </cell>
          <cell r="D55">
            <v>1706.3652779527565</v>
          </cell>
          <cell r="E55">
            <v>0</v>
          </cell>
          <cell r="F55">
            <v>62</v>
          </cell>
          <cell r="G55">
            <v>38.615046240070882</v>
          </cell>
          <cell r="H55">
            <v>30.659590423647249</v>
          </cell>
        </row>
        <row r="56">
          <cell r="B56" t="str">
            <v>CANTERBURY WTW</v>
          </cell>
          <cell r="C56">
            <v>101631</v>
          </cell>
          <cell r="D56">
            <v>73863.479538235639</v>
          </cell>
          <cell r="E56">
            <v>1</v>
          </cell>
          <cell r="F56">
            <v>84</v>
          </cell>
          <cell r="G56">
            <v>2264.6542826423042</v>
          </cell>
          <cell r="H56">
            <v>1798.091146267245</v>
          </cell>
        </row>
        <row r="57">
          <cell r="B57" t="str">
            <v>CANTERTON LANE BROOK H WTW</v>
          </cell>
          <cell r="C57">
            <v>102595</v>
          </cell>
          <cell r="D57">
            <v>108.8591908279332</v>
          </cell>
          <cell r="E57">
            <v>0</v>
          </cell>
          <cell r="F57">
            <v>62</v>
          </cell>
          <cell r="G57">
            <v>2.4634834884361285</v>
          </cell>
          <cell r="H57">
            <v>1.9559576415188258</v>
          </cell>
        </row>
        <row r="58">
          <cell r="B58" t="str">
            <v>CATSFIELD WTW</v>
          </cell>
          <cell r="C58">
            <v>100418</v>
          </cell>
          <cell r="D58">
            <v>535.3622251465614</v>
          </cell>
          <cell r="E58">
            <v>0</v>
          </cell>
          <cell r="F58">
            <v>77</v>
          </cell>
          <cell r="G58">
            <v>15.046355337744107</v>
          </cell>
          <cell r="H58">
            <v>11.946511449342397</v>
          </cell>
        </row>
        <row r="59">
          <cell r="B59" t="str">
            <v>CHAILEY ROEHEATH WTW</v>
          </cell>
          <cell r="C59">
            <v>100748</v>
          </cell>
          <cell r="D59">
            <v>76.143911437922</v>
          </cell>
          <cell r="E59">
            <v>0</v>
          </cell>
          <cell r="F59">
            <v>62</v>
          </cell>
          <cell r="G59">
            <v>1.7231367158401751</v>
          </cell>
          <cell r="H59">
            <v>1.3681368040622972</v>
          </cell>
        </row>
        <row r="60">
          <cell r="B60" t="str">
            <v>CHALE WTW</v>
          </cell>
          <cell r="C60">
            <v>102137</v>
          </cell>
          <cell r="D60">
            <v>579.39184287241494</v>
          </cell>
          <cell r="E60">
            <v>0</v>
          </cell>
          <cell r="F60">
            <v>55</v>
          </cell>
          <cell r="G60">
            <v>11.63129124566373</v>
          </cell>
          <cell r="H60">
            <v>9.2350174456129093</v>
          </cell>
        </row>
        <row r="61">
          <cell r="B61" t="str">
            <v>CHARING WTW</v>
          </cell>
          <cell r="C61">
            <v>101289</v>
          </cell>
          <cell r="D61">
            <v>2352.3984933402858</v>
          </cell>
          <cell r="E61">
            <v>0</v>
          </cell>
          <cell r="F61">
            <v>77</v>
          </cell>
          <cell r="G61">
            <v>66.114159655328734</v>
          </cell>
          <cell r="H61">
            <v>52.493347894338335</v>
          </cell>
        </row>
        <row r="62">
          <cell r="B62" t="str">
            <v>CHARTHAM WTW</v>
          </cell>
          <cell r="C62">
            <v>101466</v>
          </cell>
          <cell r="D62">
            <v>6930.7921148914847</v>
          </cell>
          <cell r="E62">
            <v>0</v>
          </cell>
          <cell r="F62">
            <v>62</v>
          </cell>
          <cell r="G62">
            <v>156.84382555999431</v>
          </cell>
          <cell r="H62">
            <v>124.53092564621448</v>
          </cell>
        </row>
        <row r="63">
          <cell r="B63" t="str">
            <v>CHEPHURST COPSE RUDGWICK WTW</v>
          </cell>
          <cell r="C63">
            <v>101093</v>
          </cell>
          <cell r="D63">
            <v>2091.0280420450235</v>
          </cell>
          <cell r="E63">
            <v>0</v>
          </cell>
          <cell r="F63">
            <v>62</v>
          </cell>
          <cell r="G63">
            <v>47.319964591478886</v>
          </cell>
          <cell r="H63">
            <v>37.571125105392852</v>
          </cell>
        </row>
        <row r="64">
          <cell r="B64" t="str">
            <v>CHERRY GARDENS GOUDHURST WTW</v>
          </cell>
          <cell r="C64">
            <v>100316</v>
          </cell>
          <cell r="D64">
            <v>300.677885498276</v>
          </cell>
          <cell r="E64">
            <v>0</v>
          </cell>
          <cell r="F64">
            <v>74</v>
          </cell>
          <cell r="G64">
            <v>8.1213096873084343</v>
          </cell>
          <cell r="H64">
            <v>6.448160832657293</v>
          </cell>
        </row>
        <row r="65">
          <cell r="B65" t="str">
            <v>CHICHESTER WTW</v>
          </cell>
          <cell r="C65">
            <v>100834</v>
          </cell>
          <cell r="D65">
            <v>46603.050622922965</v>
          </cell>
          <cell r="E65">
            <v>0</v>
          </cell>
          <cell r="F65">
            <v>64</v>
          </cell>
          <cell r="G65">
            <v>1088.6472625514805</v>
          </cell>
          <cell r="H65">
            <v>864.36460487822262</v>
          </cell>
        </row>
        <row r="66">
          <cell r="B66" t="str">
            <v>CHICKENHALL EASTLEIGH WTW</v>
          </cell>
          <cell r="C66">
            <v>101307</v>
          </cell>
          <cell r="D66">
            <v>106602.4856279378</v>
          </cell>
          <cell r="E66">
            <v>0</v>
          </cell>
          <cell r="F66">
            <v>77</v>
          </cell>
          <cell r="G66">
            <v>2996.0628585731915</v>
          </cell>
          <cell r="H66">
            <v>2378.8152306298316</v>
          </cell>
        </row>
        <row r="67">
          <cell r="B67" t="str">
            <v>CHIDDINGFOLD WTW</v>
          </cell>
          <cell r="C67">
            <v>102095</v>
          </cell>
          <cell r="D67">
            <v>3304.0656902114811</v>
          </cell>
          <cell r="E67">
            <v>0</v>
          </cell>
          <cell r="F67">
            <v>74</v>
          </cell>
          <cell r="G67">
            <v>89.24281429261211</v>
          </cell>
          <cell r="H67">
            <v>70.857046692483195</v>
          </cell>
        </row>
        <row r="68">
          <cell r="B68" t="str">
            <v>CHIDDINGSTONE CASTLE WTW</v>
          </cell>
          <cell r="C68">
            <v>102871</v>
          </cell>
          <cell r="D68">
            <v>25.1684386950452</v>
          </cell>
          <cell r="E68">
            <v>0</v>
          </cell>
          <cell r="F68">
            <v>57</v>
          </cell>
          <cell r="G68">
            <v>0.52362936705041541</v>
          </cell>
          <cell r="H68">
            <v>0.41575146194956147</v>
          </cell>
        </row>
        <row r="69">
          <cell r="B69" t="str">
            <v>CHIDDINGSTONE HOATH WTW</v>
          </cell>
          <cell r="C69">
            <v>102563</v>
          </cell>
          <cell r="D69">
            <v>136.27278371043687</v>
          </cell>
          <cell r="E69">
            <v>0</v>
          </cell>
          <cell r="F69">
            <v>57</v>
          </cell>
          <cell r="G69">
            <v>2.8351552650956391</v>
          </cell>
          <cell r="H69">
            <v>2.2510577528475797</v>
          </cell>
        </row>
        <row r="70">
          <cell r="B70" t="str">
            <v>CHILBOLTON WTW</v>
          </cell>
          <cell r="C70">
            <v>102902</v>
          </cell>
          <cell r="D70">
            <v>1242.3660651236412</v>
          </cell>
          <cell r="E70">
            <v>0</v>
          </cell>
          <cell r="F70">
            <v>74</v>
          </cell>
          <cell r="G70">
            <v>33.556307418989547</v>
          </cell>
          <cell r="H70">
            <v>26.643050877111332</v>
          </cell>
        </row>
        <row r="71">
          <cell r="B71" t="str">
            <v>CHILHAM WTW</v>
          </cell>
          <cell r="C71">
            <v>100413</v>
          </cell>
          <cell r="D71">
            <v>1034.3558369437701</v>
          </cell>
          <cell r="E71">
            <v>0</v>
          </cell>
          <cell r="F71">
            <v>62</v>
          </cell>
          <cell r="G71">
            <v>23.407472590037518</v>
          </cell>
          <cell r="H71">
            <v>18.585074791871659</v>
          </cell>
        </row>
        <row r="72">
          <cell r="B72" t="str">
            <v>CHILLERTON WTW</v>
          </cell>
          <cell r="C72">
            <v>100796</v>
          </cell>
          <cell r="D72">
            <v>317.62646361458098</v>
          </cell>
          <cell r="E72">
            <v>0</v>
          </cell>
          <cell r="F72">
            <v>57</v>
          </cell>
          <cell r="G72">
            <v>6.6082185755013576</v>
          </cell>
          <cell r="H72">
            <v>5.2467961243709595</v>
          </cell>
        </row>
        <row r="73">
          <cell r="B73" t="str">
            <v>CLAPHAM WTW</v>
          </cell>
          <cell r="C73">
            <v>102647</v>
          </cell>
          <cell r="D73">
            <v>492.33269165140439</v>
          </cell>
          <cell r="E73">
            <v>0</v>
          </cell>
          <cell r="F73">
            <v>62</v>
          </cell>
          <cell r="G73">
            <v>11.14148881207128</v>
          </cell>
          <cell r="H73">
            <v>8.8461239063150892</v>
          </cell>
        </row>
        <row r="74">
          <cell r="B74" t="str">
            <v>COLDHARBOUR WTW</v>
          </cell>
          <cell r="C74">
            <v>100802</v>
          </cell>
          <cell r="D74">
            <v>152.36650177703501</v>
          </cell>
          <cell r="E74">
            <v>0</v>
          </cell>
          <cell r="F74">
            <v>62</v>
          </cell>
          <cell r="G74">
            <v>3.4480539352143023</v>
          </cell>
          <cell r="H74">
            <v>2.737687293058686</v>
          </cell>
        </row>
        <row r="75">
          <cell r="B75" t="str">
            <v>COLDWALTHAM WTW</v>
          </cell>
          <cell r="C75">
            <v>101894</v>
          </cell>
          <cell r="D75">
            <v>894.07688724890386</v>
          </cell>
          <cell r="E75">
            <v>0</v>
          </cell>
          <cell r="F75">
            <v>77</v>
          </cell>
          <cell r="G75">
            <v>25.128030916130442</v>
          </cell>
          <cell r="H75">
            <v>19.951164404973422</v>
          </cell>
        </row>
        <row r="76">
          <cell r="B76" t="str">
            <v>COOKSBRIDGE WTW</v>
          </cell>
          <cell r="C76">
            <v>100916</v>
          </cell>
          <cell r="D76">
            <v>349.4162340697527</v>
          </cell>
          <cell r="E76">
            <v>0</v>
          </cell>
          <cell r="F76">
            <v>57</v>
          </cell>
          <cell r="G76">
            <v>7.2696047498212044</v>
          </cell>
          <cell r="H76">
            <v>5.7719237932708385</v>
          </cell>
        </row>
        <row r="77">
          <cell r="B77" t="str">
            <v>COOLHAM WTW</v>
          </cell>
          <cell r="C77">
            <v>102103</v>
          </cell>
          <cell r="D77">
            <v>164.75614219055424</v>
          </cell>
          <cell r="E77">
            <v>0</v>
          </cell>
          <cell r="F77">
            <v>75</v>
          </cell>
          <cell r="G77">
            <v>4.5101993924664221</v>
          </cell>
          <cell r="H77">
            <v>3.5810099835775655</v>
          </cell>
        </row>
        <row r="78">
          <cell r="B78" t="str">
            <v>COWDEN WTW</v>
          </cell>
          <cell r="C78">
            <v>100270</v>
          </cell>
          <cell r="D78">
            <v>327.9861798776401</v>
          </cell>
          <cell r="E78">
            <v>0</v>
          </cell>
          <cell r="F78">
            <v>57</v>
          </cell>
          <cell r="G78">
            <v>6.8237524723543022</v>
          </cell>
          <cell r="H78">
            <v>5.4179258171554938</v>
          </cell>
        </row>
        <row r="79">
          <cell r="B79" t="str">
            <v>COWFOLD WTW</v>
          </cell>
          <cell r="C79">
            <v>100354</v>
          </cell>
          <cell r="D79">
            <v>1315.5324171489667</v>
          </cell>
          <cell r="E79">
            <v>0</v>
          </cell>
          <cell r="F79">
            <v>78</v>
          </cell>
          <cell r="G79">
            <v>37.453207916231079</v>
          </cell>
          <cell r="H79">
            <v>29.737113549582013</v>
          </cell>
        </row>
        <row r="80">
          <cell r="B80" t="str">
            <v>COXHEATH WTW</v>
          </cell>
          <cell r="C80">
            <v>102519</v>
          </cell>
          <cell r="D80">
            <v>8498.5263064644023</v>
          </cell>
          <cell r="E80">
            <v>0</v>
          </cell>
          <cell r="F80">
            <v>58</v>
          </cell>
          <cell r="G80">
            <v>179.91380190785139</v>
          </cell>
          <cell r="H80">
            <v>142.84803503179239</v>
          </cell>
        </row>
        <row r="81">
          <cell r="B81" t="str">
            <v>CRANBROOK WTW</v>
          </cell>
          <cell r="C81">
            <v>101324</v>
          </cell>
          <cell r="D81">
            <v>4281.0612450631179</v>
          </cell>
          <cell r="E81">
            <v>0</v>
          </cell>
          <cell r="F81">
            <v>77</v>
          </cell>
          <cell r="G81">
            <v>120.31922629249893</v>
          </cell>
          <cell r="H81">
            <v>95.531109176560577</v>
          </cell>
        </row>
        <row r="82">
          <cell r="B82" t="str">
            <v>CROUCH FARM MAYFIELD WTW</v>
          </cell>
          <cell r="C82">
            <v>102258</v>
          </cell>
          <cell r="D82">
            <v>851.88113810437915</v>
          </cell>
          <cell r="E82">
            <v>0</v>
          </cell>
          <cell r="F82">
            <v>77</v>
          </cell>
          <cell r="G82">
            <v>23.942119386423578</v>
          </cell>
          <cell r="H82">
            <v>19.009573876933004</v>
          </cell>
        </row>
        <row r="83">
          <cell r="B83" t="str">
            <v>DAMBRIDGE WINGHAM WTW</v>
          </cell>
          <cell r="C83">
            <v>101877</v>
          </cell>
          <cell r="D83">
            <v>21946.674741735056</v>
          </cell>
          <cell r="E83">
            <v>0</v>
          </cell>
          <cell r="F83">
            <v>77</v>
          </cell>
          <cell r="G83">
            <v>616.81129361646379</v>
          </cell>
          <cell r="H83">
            <v>489.73608663807966</v>
          </cell>
        </row>
        <row r="84">
          <cell r="B84" t="str">
            <v>DANEHILL WTW</v>
          </cell>
          <cell r="C84">
            <v>100112</v>
          </cell>
          <cell r="D84">
            <v>1278.2046734704165</v>
          </cell>
          <cell r="E84">
            <v>0</v>
          </cell>
          <cell r="F84">
            <v>60</v>
          </cell>
          <cell r="G84">
            <v>27.992682349002123</v>
          </cell>
          <cell r="H84">
            <v>22.225641537341055</v>
          </cell>
        </row>
        <row r="85">
          <cell r="B85" t="str">
            <v>DIAL POST WTW</v>
          </cell>
          <cell r="C85">
            <v>102894</v>
          </cell>
          <cell r="D85">
            <v>193.17092365708723</v>
          </cell>
          <cell r="E85">
            <v>0</v>
          </cell>
          <cell r="F85">
            <v>62</v>
          </cell>
          <cell r="G85">
            <v>4.3714580023598835</v>
          </cell>
          <cell r="H85">
            <v>3.4708520371380294</v>
          </cell>
        </row>
        <row r="86">
          <cell r="B86" t="str">
            <v>DITCHLING WTW</v>
          </cell>
          <cell r="C86">
            <v>101916</v>
          </cell>
          <cell r="D86">
            <v>1638.1893730485865</v>
          </cell>
          <cell r="E86">
            <v>0</v>
          </cell>
          <cell r="F86">
            <v>77</v>
          </cell>
          <cell r="G86">
            <v>46.04131232953052</v>
          </cell>
          <cell r="H86">
            <v>36.55590025231664</v>
          </cell>
        </row>
        <row r="87">
          <cell r="B87" t="str">
            <v>DITTON WTW</v>
          </cell>
          <cell r="C87">
            <v>103234</v>
          </cell>
          <cell r="D87">
            <v>10730.774259212711</v>
          </cell>
          <cell r="E87">
            <v>0</v>
          </cell>
          <cell r="F87">
            <v>65</v>
          </cell>
          <cell r="G87">
            <v>254.58761929982151</v>
          </cell>
          <cell r="H87">
            <v>202.13758352473829</v>
          </cell>
        </row>
        <row r="88">
          <cell r="B88" t="str">
            <v>DRAGONS GREEN WTW</v>
          </cell>
          <cell r="C88">
            <v>101533</v>
          </cell>
          <cell r="D88">
            <v>61.912322145763113</v>
          </cell>
          <cell r="E88">
            <v>0</v>
          </cell>
          <cell r="F88">
            <v>74</v>
          </cell>
          <cell r="G88">
            <v>1.6722518211570618</v>
          </cell>
          <cell r="H88">
            <v>1.327735194284714</v>
          </cell>
        </row>
        <row r="89">
          <cell r="B89" t="str">
            <v>DROXFORD WTW</v>
          </cell>
          <cell r="C89">
            <v>101484</v>
          </cell>
          <cell r="D89">
            <v>57.0220125893877</v>
          </cell>
          <cell r="E89">
            <v>0</v>
          </cell>
          <cell r="F89">
            <v>62</v>
          </cell>
          <cell r="G89">
            <v>1.2904081448978437</v>
          </cell>
          <cell r="H89">
            <v>1.0245587938944734</v>
          </cell>
        </row>
        <row r="90">
          <cell r="B90" t="str">
            <v>DUNBRIDGE WTW</v>
          </cell>
          <cell r="C90">
            <v>101116</v>
          </cell>
          <cell r="D90">
            <v>113.83308883662535</v>
          </cell>
          <cell r="E90">
            <v>0</v>
          </cell>
          <cell r="F90">
            <v>74</v>
          </cell>
          <cell r="G90">
            <v>3.0746317294772503</v>
          </cell>
          <cell r="H90">
            <v>2.4411973753252107</v>
          </cell>
        </row>
        <row r="91">
          <cell r="B91" t="str">
            <v>DUNCTON WTW</v>
          </cell>
          <cell r="C91">
            <v>102658</v>
          </cell>
          <cell r="D91">
            <v>78.879068860611156</v>
          </cell>
          <cell r="E91">
            <v>0</v>
          </cell>
          <cell r="F91">
            <v>62</v>
          </cell>
          <cell r="G91">
            <v>1.7850333283156303</v>
          </cell>
          <cell r="H91">
            <v>1.4172815020981473</v>
          </cell>
        </row>
        <row r="92">
          <cell r="B92" t="str">
            <v>DYMCHURCH WTW</v>
          </cell>
          <cell r="C92">
            <v>102993</v>
          </cell>
          <cell r="D92">
            <v>7147.6311759639302</v>
          </cell>
          <cell r="E92">
            <v>0</v>
          </cell>
          <cell r="F92">
            <v>62</v>
          </cell>
          <cell r="G92">
            <v>161.75089351206375</v>
          </cell>
          <cell r="H92">
            <v>128.42704149328898</v>
          </cell>
        </row>
        <row r="93">
          <cell r="B93" t="str">
            <v>EAST BOLDRE WTW</v>
          </cell>
          <cell r="C93">
            <v>102992</v>
          </cell>
          <cell r="D93">
            <v>427.06156070212938</v>
          </cell>
          <cell r="E93">
            <v>0</v>
          </cell>
          <cell r="F93">
            <v>77</v>
          </cell>
          <cell r="G93">
            <v>12.002565163533347</v>
          </cell>
          <cell r="H93">
            <v>9.5298016648547108</v>
          </cell>
        </row>
        <row r="94">
          <cell r="B94" t="str">
            <v>EAST DEAN WTW</v>
          </cell>
          <cell r="C94">
            <v>102421</v>
          </cell>
          <cell r="D94">
            <v>1637.4318564445125</v>
          </cell>
          <cell r="E94">
            <v>0</v>
          </cell>
          <cell r="F94">
            <v>55</v>
          </cell>
          <cell r="G94">
            <v>32.871444518123589</v>
          </cell>
          <cell r="H94">
            <v>26.099283147134823</v>
          </cell>
        </row>
        <row r="95">
          <cell r="B95" t="str">
            <v>EAST END WTW</v>
          </cell>
          <cell r="C95">
            <v>100103</v>
          </cell>
          <cell r="D95">
            <v>105.41608824027425</v>
          </cell>
          <cell r="E95">
            <v>0</v>
          </cell>
          <cell r="F95">
            <v>74</v>
          </cell>
          <cell r="G95">
            <v>2.8472885433698072</v>
          </cell>
          <cell r="H95">
            <v>2.2606913381622102</v>
          </cell>
        </row>
        <row r="96">
          <cell r="B96" t="str">
            <v>EAST GRIMSTEAD WTW</v>
          </cell>
          <cell r="C96">
            <v>102503</v>
          </cell>
          <cell r="D96">
            <v>3146.5528507628101</v>
          </cell>
          <cell r="E96">
            <v>0</v>
          </cell>
          <cell r="F96">
            <v>57</v>
          </cell>
          <cell r="G96">
            <v>65.46403206012026</v>
          </cell>
          <cell r="H96">
            <v>51.977159316749159</v>
          </cell>
        </row>
        <row r="97">
          <cell r="B97" t="str">
            <v>EAST HOATHLY WTW</v>
          </cell>
          <cell r="C97">
            <v>100669</v>
          </cell>
          <cell r="D97">
            <v>948.34497680449067</v>
          </cell>
          <cell r="E97">
            <v>0</v>
          </cell>
          <cell r="F97">
            <v>57</v>
          </cell>
          <cell r="G97">
            <v>19.730317242417428</v>
          </cell>
          <cell r="H97">
            <v>15.665485464404643</v>
          </cell>
        </row>
        <row r="98">
          <cell r="B98" t="str">
            <v>EAST MEON WTW</v>
          </cell>
          <cell r="C98">
            <v>101653</v>
          </cell>
          <cell r="D98">
            <v>717.57622463598875</v>
          </cell>
          <cell r="E98">
            <v>0</v>
          </cell>
          <cell r="F98">
            <v>74</v>
          </cell>
          <cell r="G98">
            <v>19.381733827418056</v>
          </cell>
          <cell r="H98">
            <v>15.388717060039337</v>
          </cell>
        </row>
        <row r="99">
          <cell r="B99" t="str">
            <v>EAST PECKHAM WTW</v>
          </cell>
          <cell r="C99">
            <v>101654</v>
          </cell>
          <cell r="D99">
            <v>3112.5166478022998</v>
          </cell>
          <cell r="E99">
            <v>0</v>
          </cell>
          <cell r="F99">
            <v>57</v>
          </cell>
          <cell r="G99">
            <v>64.755908857526848</v>
          </cell>
          <cell r="H99">
            <v>51.414923362763268</v>
          </cell>
        </row>
        <row r="100">
          <cell r="B100" t="str">
            <v>EAST WORTHING WTW</v>
          </cell>
          <cell r="C100">
            <v>101376</v>
          </cell>
          <cell r="D100">
            <v>141745.36643123583</v>
          </cell>
          <cell r="E100">
            <v>1</v>
          </cell>
          <cell r="F100">
            <v>84</v>
          </cell>
          <cell r="G100">
            <v>4345.9129347816906</v>
          </cell>
          <cell r="H100">
            <v>3450.5697537912065</v>
          </cell>
        </row>
        <row r="101">
          <cell r="B101" t="str">
            <v>EASTBOURNE WTW</v>
          </cell>
          <cell r="C101">
            <v>100174</v>
          </cell>
          <cell r="D101">
            <v>114598.27795020057</v>
          </cell>
          <cell r="E101">
            <v>0</v>
          </cell>
          <cell r="F101">
            <v>90</v>
          </cell>
          <cell r="G101">
            <v>3764.5534306640884</v>
          </cell>
          <cell r="H101">
            <v>2988.9816936778898</v>
          </cell>
        </row>
        <row r="102">
          <cell r="B102" t="str">
            <v>EASTCHURCH WTW</v>
          </cell>
          <cell r="C102">
            <v>100505</v>
          </cell>
          <cell r="D102">
            <v>8121.8246604052838</v>
          </cell>
          <cell r="E102">
            <v>0</v>
          </cell>
          <cell r="F102">
            <v>62</v>
          </cell>
          <cell r="G102">
            <v>183.79689206497156</v>
          </cell>
          <cell r="H102">
            <v>145.93113256468769</v>
          </cell>
        </row>
        <row r="103">
          <cell r="B103" t="str">
            <v>EASTRY WTW</v>
          </cell>
          <cell r="C103">
            <v>101887</v>
          </cell>
          <cell r="D103">
            <v>2617.1052938577368</v>
          </cell>
          <cell r="E103">
            <v>0</v>
          </cell>
          <cell r="F103">
            <v>77</v>
          </cell>
          <cell r="G103">
            <v>73.553744283871694</v>
          </cell>
          <cell r="H103">
            <v>58.400232382191021</v>
          </cell>
        </row>
        <row r="104">
          <cell r="B104" t="str">
            <v>EDEN VALE EAST GRINSTEAD WTW</v>
          </cell>
          <cell r="C104">
            <v>102997</v>
          </cell>
          <cell r="D104">
            <v>14316.033545554848</v>
          </cell>
          <cell r="E104">
            <v>0</v>
          </cell>
          <cell r="F104">
            <v>77</v>
          </cell>
          <cell r="G104">
            <v>402.35212279781899</v>
          </cell>
          <cell r="H104">
            <v>319.45970527584456</v>
          </cell>
        </row>
        <row r="105">
          <cell r="B105" t="str">
            <v>EDENBRIDGE WTW</v>
          </cell>
          <cell r="C105">
            <v>100644</v>
          </cell>
          <cell r="D105">
            <v>10838.215088677583</v>
          </cell>
          <cell r="E105">
            <v>0</v>
          </cell>
          <cell r="F105">
            <v>87</v>
          </cell>
          <cell r="G105">
            <v>344.16752014095664</v>
          </cell>
          <cell r="H105">
            <v>273.26227033477528</v>
          </cell>
        </row>
        <row r="106">
          <cell r="B106" t="str">
            <v>EFFORD FARM COTTAGES LYMINGTON WTW</v>
          </cell>
          <cell r="C106">
            <v>111054</v>
          </cell>
          <cell r="D106">
            <v>59.682131873739863</v>
          </cell>
          <cell r="E106">
            <v>0</v>
          </cell>
          <cell r="F106">
            <v>62</v>
          </cell>
          <cell r="G106">
            <v>1.3506066443027331</v>
          </cell>
          <cell r="H106">
            <v>1.0723552234105109</v>
          </cell>
        </row>
        <row r="107">
          <cell r="B107" t="str">
            <v>ELSTED WTW</v>
          </cell>
          <cell r="C107">
            <v>100871</v>
          </cell>
          <cell r="D107">
            <v>23.207804977759501</v>
          </cell>
          <cell r="E107">
            <v>0</v>
          </cell>
          <cell r="F107">
            <v>62</v>
          </cell>
          <cell r="G107">
            <v>0.52519262664669752</v>
          </cell>
          <cell r="H107">
            <v>0.41699265945195141</v>
          </cell>
        </row>
        <row r="108">
          <cell r="B108" t="str">
            <v>EVANS CLOSE OVER WALLOP WTW</v>
          </cell>
          <cell r="C108">
            <v>111159</v>
          </cell>
          <cell r="D108">
            <v>590.86995109442398</v>
          </cell>
          <cell r="E108">
            <v>0</v>
          </cell>
          <cell r="F108">
            <v>57</v>
          </cell>
          <cell r="G108">
            <v>12.293049332519493</v>
          </cell>
          <cell r="H108">
            <v>9.7604404057822514</v>
          </cell>
        </row>
        <row r="109">
          <cell r="B109" t="str">
            <v>EWHURST GREEN WTW</v>
          </cell>
          <cell r="C109">
            <v>100030</v>
          </cell>
          <cell r="D109">
            <v>55.372575240264062</v>
          </cell>
          <cell r="E109">
            <v>0</v>
          </cell>
          <cell r="F109">
            <v>55</v>
          </cell>
          <cell r="G109">
            <v>1.1116044479483009</v>
          </cell>
          <cell r="H109">
            <v>0.88259216045773292</v>
          </cell>
        </row>
        <row r="110">
          <cell r="B110" t="str">
            <v>FAIRLIGHT WTW</v>
          </cell>
          <cell r="C110">
            <v>101138</v>
          </cell>
          <cell r="D110">
            <v>1669.1120728091412</v>
          </cell>
          <cell r="E110">
            <v>0</v>
          </cell>
          <cell r="F110">
            <v>77</v>
          </cell>
          <cell r="G110">
            <v>46.910394806300914</v>
          </cell>
          <cell r="H110">
            <v>37.245934717547939</v>
          </cell>
        </row>
        <row r="111">
          <cell r="B111" t="str">
            <v>FAVERSHAM WTW</v>
          </cell>
          <cell r="C111">
            <v>100668</v>
          </cell>
          <cell r="D111">
            <v>29022.350956453854</v>
          </cell>
          <cell r="E111">
            <v>0</v>
          </cell>
          <cell r="F111">
            <v>62</v>
          </cell>
          <cell r="G111">
            <v>656.77580214455077</v>
          </cell>
          <cell r="H111">
            <v>521.46712368865849</v>
          </cell>
        </row>
        <row r="112">
          <cell r="B112" t="str">
            <v>FELBRIDGE WTW</v>
          </cell>
          <cell r="C112">
            <v>102289</v>
          </cell>
          <cell r="D112">
            <v>6858.2390855919493</v>
          </cell>
          <cell r="E112">
            <v>0</v>
          </cell>
          <cell r="F112">
            <v>78</v>
          </cell>
          <cell r="G112">
            <v>195.25406676680279</v>
          </cell>
          <cell r="H112">
            <v>155.02790488463904</v>
          </cell>
        </row>
        <row r="113">
          <cell r="B113" t="str">
            <v>FERNHURST WTW</v>
          </cell>
          <cell r="C113">
            <v>102805</v>
          </cell>
          <cell r="D113">
            <v>1834.5673109872696</v>
          </cell>
          <cell r="E113">
            <v>0</v>
          </cell>
          <cell r="F113">
            <v>77</v>
          </cell>
          <cell r="G113">
            <v>51.560514275297209</v>
          </cell>
          <cell r="H113">
            <v>40.938038501500131</v>
          </cell>
        </row>
        <row r="114">
          <cell r="B114" t="str">
            <v>FERRY HILL WINCHELSEA WTW</v>
          </cell>
          <cell r="C114">
            <v>102214</v>
          </cell>
          <cell r="D114">
            <v>583.64904718017158</v>
          </cell>
          <cell r="E114">
            <v>0</v>
          </cell>
          <cell r="F114">
            <v>62</v>
          </cell>
          <cell r="G114">
            <v>13.207977937687284</v>
          </cell>
          <cell r="H114">
            <v>10.486875799046508</v>
          </cell>
        </row>
        <row r="115">
          <cell r="B115" t="str">
            <v>FITTLEWORTH WTW</v>
          </cell>
          <cell r="C115">
            <v>100695</v>
          </cell>
          <cell r="D115">
            <v>772.31054603006021</v>
          </cell>
          <cell r="E115">
            <v>0</v>
          </cell>
          <cell r="F115">
            <v>62</v>
          </cell>
          <cell r="G115">
            <v>17.477387656660262</v>
          </cell>
          <cell r="H115">
            <v>13.876703497831368</v>
          </cell>
        </row>
        <row r="116">
          <cell r="B116" t="str">
            <v>FLETCHING WTW</v>
          </cell>
          <cell r="C116">
            <v>102042</v>
          </cell>
          <cell r="D116">
            <v>213.09865425771173</v>
          </cell>
          <cell r="E116">
            <v>0</v>
          </cell>
          <cell r="F116">
            <v>60</v>
          </cell>
          <cell r="G116">
            <v>4.6668605282438875</v>
          </cell>
          <cell r="H116">
            <v>3.7053958571145036</v>
          </cell>
        </row>
        <row r="117">
          <cell r="B117" t="str">
            <v>FLEXFORD LANE SWAY WTW</v>
          </cell>
          <cell r="C117">
            <v>103007</v>
          </cell>
          <cell r="D117">
            <v>2625.9254325794477</v>
          </cell>
          <cell r="E117">
            <v>0</v>
          </cell>
          <cell r="F117">
            <v>77</v>
          </cell>
          <cell r="G117">
            <v>73.801634282645395</v>
          </cell>
          <cell r="H117">
            <v>58.597052186193572</v>
          </cell>
        </row>
        <row r="118">
          <cell r="B118" t="str">
            <v>FORD WTW</v>
          </cell>
          <cell r="C118">
            <v>107426</v>
          </cell>
          <cell r="D118">
            <v>139017.47154725969</v>
          </cell>
          <cell r="E118">
            <v>1</v>
          </cell>
          <cell r="F118">
            <v>74</v>
          </cell>
          <cell r="G118">
            <v>3754.8619064914847</v>
          </cell>
          <cell r="H118">
            <v>2981.2868132971803</v>
          </cell>
        </row>
        <row r="119">
          <cell r="B119" t="str">
            <v>FORDCOMBE WTW</v>
          </cell>
          <cell r="C119">
            <v>100700</v>
          </cell>
          <cell r="D119">
            <v>532.03875712447598</v>
          </cell>
          <cell r="E119">
            <v>0</v>
          </cell>
          <cell r="F119">
            <v>62</v>
          </cell>
          <cell r="G119">
            <v>12.040037073726893</v>
          </cell>
          <cell r="H119">
            <v>9.5595536276461885</v>
          </cell>
        </row>
        <row r="120">
          <cell r="B120" t="str">
            <v>FOREST GREEN WTW</v>
          </cell>
          <cell r="C120">
            <v>102484</v>
          </cell>
          <cell r="D120">
            <v>233.46533183553689</v>
          </cell>
          <cell r="E120">
            <v>0</v>
          </cell>
          <cell r="F120">
            <v>57</v>
          </cell>
          <cell r="G120">
            <v>4.8572462288383447</v>
          </cell>
          <cell r="H120">
            <v>3.8565583746071792</v>
          </cell>
        </row>
        <row r="121">
          <cell r="B121" t="str">
            <v>FOREST ROW WTW</v>
          </cell>
          <cell r="C121">
            <v>100060</v>
          </cell>
          <cell r="D121">
            <v>4562.9051727718324</v>
          </cell>
          <cell r="E121">
            <v>0</v>
          </cell>
          <cell r="F121">
            <v>60</v>
          </cell>
          <cell r="G121">
            <v>99.927623283703127</v>
          </cell>
          <cell r="H121">
            <v>79.340575765195055</v>
          </cell>
        </row>
        <row r="122">
          <cell r="B122" t="str">
            <v>FRANT WTW</v>
          </cell>
          <cell r="C122">
            <v>102493</v>
          </cell>
          <cell r="D122">
            <v>652.97776119751313</v>
          </cell>
          <cell r="E122">
            <v>0</v>
          </cell>
          <cell r="F122">
            <v>60</v>
          </cell>
          <cell r="G122">
            <v>14.300212970225537</v>
          </cell>
          <cell r="H122">
            <v>11.354089023026333</v>
          </cell>
        </row>
        <row r="123">
          <cell r="B123" t="str">
            <v>FRITTENDEN WTW</v>
          </cell>
          <cell r="C123">
            <v>100910</v>
          </cell>
          <cell r="D123">
            <v>351.7621146593325</v>
          </cell>
          <cell r="E123">
            <v>0</v>
          </cell>
          <cell r="F123">
            <v>74</v>
          </cell>
          <cell r="G123">
            <v>9.50109471694857</v>
          </cell>
          <cell r="H123">
            <v>7.5436831225554721</v>
          </cell>
        </row>
        <row r="124">
          <cell r="B124" t="str">
            <v>FULKING WTW</v>
          </cell>
          <cell r="C124">
            <v>101741</v>
          </cell>
          <cell r="D124">
            <v>178.470032084406</v>
          </cell>
          <cell r="E124">
            <v>0</v>
          </cell>
          <cell r="F124">
            <v>62</v>
          </cell>
          <cell r="G124">
            <v>4.0387768260701078</v>
          </cell>
          <cell r="H124">
            <v>3.2067096988564998</v>
          </cell>
        </row>
        <row r="125">
          <cell r="B125" t="str">
            <v>FULLERTON WTW</v>
          </cell>
          <cell r="C125">
            <v>101246</v>
          </cell>
          <cell r="D125">
            <v>64485.544393385739</v>
          </cell>
          <cell r="E125">
            <v>1</v>
          </cell>
          <cell r="F125">
            <v>77</v>
          </cell>
          <cell r="G125">
            <v>1812.3662251761061</v>
          </cell>
          <cell r="H125">
            <v>1438.9832868797585</v>
          </cell>
        </row>
        <row r="126">
          <cell r="B126" t="str">
            <v>GODDARDS GREEN WTW</v>
          </cell>
          <cell r="C126">
            <v>101905</v>
          </cell>
          <cell r="D126">
            <v>63617.182537669614</v>
          </cell>
          <cell r="E126">
            <v>1</v>
          </cell>
          <cell r="F126">
            <v>87</v>
          </cell>
          <cell r="G126">
            <v>2020.1636314836985</v>
          </cell>
          <cell r="H126">
            <v>1603.9703576935135</v>
          </cell>
        </row>
        <row r="127">
          <cell r="B127" t="str">
            <v>GODSHILL WTW</v>
          </cell>
          <cell r="C127">
            <v>102763</v>
          </cell>
          <cell r="D127">
            <v>1494.6403493104999</v>
          </cell>
          <cell r="E127">
            <v>0</v>
          </cell>
          <cell r="F127">
            <v>55</v>
          </cell>
          <cell r="G127">
            <v>30.004905012408287</v>
          </cell>
          <cell r="H127">
            <v>23.82330692190801</v>
          </cell>
        </row>
        <row r="128">
          <cell r="B128" t="str">
            <v>GODSTONE WTW</v>
          </cell>
          <cell r="C128">
            <v>101944</v>
          </cell>
          <cell r="D128">
            <v>5217.9483862282359</v>
          </cell>
          <cell r="E128">
            <v>0</v>
          </cell>
          <cell r="F128">
            <v>77</v>
          </cell>
          <cell r="G128">
            <v>146.65043939494458</v>
          </cell>
          <cell r="H128">
            <v>116.4375766726688</v>
          </cell>
        </row>
        <row r="129">
          <cell r="B129" t="str">
            <v>GOOD INTENT COTTAGES EGERTON WTW</v>
          </cell>
          <cell r="C129">
            <v>101459</v>
          </cell>
          <cell r="D129">
            <v>45.337123220880898</v>
          </cell>
          <cell r="E129">
            <v>0</v>
          </cell>
          <cell r="F129">
            <v>62</v>
          </cell>
          <cell r="G129">
            <v>1.0259790984885349</v>
          </cell>
          <cell r="H129">
            <v>0.81460730999304842</v>
          </cell>
        </row>
        <row r="130">
          <cell r="B130" t="str">
            <v>GRAEMER COTTAGES SHERFIELD ENGLISH WTW</v>
          </cell>
          <cell r="C130">
            <v>111161</v>
          </cell>
          <cell r="D130">
            <v>47.659248141652398</v>
          </cell>
          <cell r="E130">
            <v>0</v>
          </cell>
          <cell r="F130">
            <v>57</v>
          </cell>
          <cell r="G130">
            <v>0.99155065758707817</v>
          </cell>
          <cell r="H130">
            <v>0.78727180221193782</v>
          </cell>
        </row>
        <row r="131">
          <cell r="B131" t="str">
            <v>GRAIN WTW</v>
          </cell>
          <cell r="C131">
            <v>102743</v>
          </cell>
          <cell r="D131">
            <v>1876.0999299022201</v>
          </cell>
          <cell r="E131">
            <v>0</v>
          </cell>
          <cell r="F131">
            <v>57</v>
          </cell>
          <cell r="G131">
            <v>39.032259041615688</v>
          </cell>
          <cell r="H131">
            <v>30.990849216795926</v>
          </cell>
        </row>
        <row r="132">
          <cell r="B132" t="str">
            <v>GRATTON CLOSE SUTTON SCOTNEY WTW</v>
          </cell>
          <cell r="C132">
            <v>108031</v>
          </cell>
          <cell r="D132">
            <v>830.96893391315496</v>
          </cell>
          <cell r="E132">
            <v>0</v>
          </cell>
          <cell r="F132">
            <v>62</v>
          </cell>
          <cell r="G132">
            <v>18.804826974454699</v>
          </cell>
          <cell r="H132">
            <v>14.930664317735554</v>
          </cell>
        </row>
        <row r="133">
          <cell r="B133" t="str">
            <v>GRAVESEND WTW</v>
          </cell>
          <cell r="C133">
            <v>101794</v>
          </cell>
          <cell r="D133">
            <v>64743.240138168054</v>
          </cell>
          <cell r="E133">
            <v>1</v>
          </cell>
          <cell r="F133">
            <v>74</v>
          </cell>
          <cell r="G133">
            <v>1748.7149161319192</v>
          </cell>
          <cell r="H133">
            <v>1388.4453941347624</v>
          </cell>
        </row>
        <row r="134">
          <cell r="B134" t="str">
            <v>GRAYSWOOD WTW</v>
          </cell>
          <cell r="C134">
            <v>101895</v>
          </cell>
          <cell r="D134">
            <v>429.19121211191975</v>
          </cell>
          <cell r="E134">
            <v>0</v>
          </cell>
          <cell r="F134">
            <v>74</v>
          </cell>
          <cell r="G134">
            <v>11.592454639142954</v>
          </cell>
          <cell r="H134">
            <v>9.2041819406657286</v>
          </cell>
        </row>
        <row r="135">
          <cell r="B135" t="str">
            <v>GUESTLING GREEN WTW</v>
          </cell>
          <cell r="C135">
            <v>102195</v>
          </cell>
          <cell r="D135">
            <v>1049.3243961355422</v>
          </cell>
          <cell r="E135">
            <v>0</v>
          </cell>
          <cell r="F135">
            <v>80</v>
          </cell>
          <cell r="G135">
            <v>30.640272367157831</v>
          </cell>
          <cell r="H135">
            <v>24.327776157657951</v>
          </cell>
        </row>
        <row r="136">
          <cell r="B136" t="str">
            <v>HADLOW WTW</v>
          </cell>
          <cell r="C136">
            <v>102635</v>
          </cell>
          <cell r="D136">
            <v>3446.8093202687783</v>
          </cell>
          <cell r="E136">
            <v>0</v>
          </cell>
          <cell r="F136">
            <v>62</v>
          </cell>
          <cell r="G136">
            <v>78.001294917682458</v>
          </cell>
          <cell r="H136">
            <v>61.931500478396735</v>
          </cell>
        </row>
        <row r="137">
          <cell r="B137" t="str">
            <v>HAILSHAM NORTH WTW</v>
          </cell>
          <cell r="C137">
            <v>100532</v>
          </cell>
          <cell r="D137">
            <v>14355.081194660048</v>
          </cell>
          <cell r="E137">
            <v>0</v>
          </cell>
          <cell r="F137">
            <v>84</v>
          </cell>
          <cell r="G137">
            <v>440.12678942827699</v>
          </cell>
          <cell r="H137">
            <v>349.45205074862656</v>
          </cell>
        </row>
        <row r="138">
          <cell r="B138" t="str">
            <v>HAILSHAM SOUTH WTW</v>
          </cell>
          <cell r="C138">
            <v>103000</v>
          </cell>
          <cell r="D138">
            <v>31840.319961003344</v>
          </cell>
          <cell r="E138">
            <v>0</v>
          </cell>
          <cell r="F138">
            <v>75</v>
          </cell>
          <cell r="G138">
            <v>871.62875893246655</v>
          </cell>
          <cell r="H138">
            <v>692.05616339804067</v>
          </cell>
        </row>
        <row r="139">
          <cell r="B139" t="str">
            <v>HALLAND WTW</v>
          </cell>
          <cell r="C139">
            <v>103210</v>
          </cell>
          <cell r="D139">
            <v>452.63297184554938</v>
          </cell>
          <cell r="E139">
            <v>0</v>
          </cell>
          <cell r="F139">
            <v>75</v>
          </cell>
          <cell r="G139">
            <v>12.390827604271914</v>
          </cell>
          <cell r="H139">
            <v>9.8380744385275101</v>
          </cell>
        </row>
        <row r="140">
          <cell r="B140" t="str">
            <v>HAM HILL WTW</v>
          </cell>
          <cell r="C140">
            <v>102708</v>
          </cell>
          <cell r="D140">
            <v>77293.044418901554</v>
          </cell>
          <cell r="E140">
            <v>1</v>
          </cell>
          <cell r="F140">
            <v>68</v>
          </cell>
          <cell r="G140">
            <v>1918.4133624771368</v>
          </cell>
          <cell r="H140">
            <v>1523.1826369216069</v>
          </cell>
        </row>
        <row r="141">
          <cell r="B141" t="str">
            <v>HAMSEY WTW</v>
          </cell>
          <cell r="C141"/>
          <cell r="D141"/>
          <cell r="E141">
            <v>0</v>
          </cell>
          <cell r="F141" t="e">
            <v>#N/A</v>
          </cell>
          <cell r="G141"/>
          <cell r="H141">
            <v>0</v>
          </cell>
        </row>
        <row r="142">
          <cell r="B142" t="str">
            <v>HAMSTREET WTW</v>
          </cell>
          <cell r="C142">
            <v>101726</v>
          </cell>
          <cell r="D142">
            <v>1647.5359752098968</v>
          </cell>
          <cell r="E142">
            <v>0</v>
          </cell>
          <cell r="F142">
            <v>55</v>
          </cell>
          <cell r="G142">
            <v>33.07428470233868</v>
          </cell>
          <cell r="H142">
            <v>26.260334280696288</v>
          </cell>
        </row>
        <row r="143">
          <cell r="B143" t="str">
            <v>HANNINGTON WTW</v>
          </cell>
          <cell r="C143">
            <v>100902</v>
          </cell>
          <cell r="D143">
            <v>38.765200274098099</v>
          </cell>
          <cell r="E143">
            <v>0</v>
          </cell>
          <cell r="F143">
            <v>62</v>
          </cell>
          <cell r="G143">
            <v>0.87725648220283992</v>
          </cell>
          <cell r="H143">
            <v>0.69652446545352875</v>
          </cell>
        </row>
        <row r="144">
          <cell r="B144" t="str">
            <v>HARDHAM WTW</v>
          </cell>
          <cell r="C144">
            <v>101933</v>
          </cell>
          <cell r="D144">
            <v>21.664090648285637</v>
          </cell>
          <cell r="E144">
            <v>0</v>
          </cell>
          <cell r="F144">
            <v>62</v>
          </cell>
          <cell r="G144">
            <v>0.49025837137070399</v>
          </cell>
          <cell r="H144">
            <v>0.3892555449640332</v>
          </cell>
        </row>
        <row r="145">
          <cell r="B145" t="str">
            <v>HARESTOCK WTW</v>
          </cell>
          <cell r="C145">
            <v>101718</v>
          </cell>
          <cell r="D145">
            <v>19093.149284407846</v>
          </cell>
          <cell r="E145">
            <v>0</v>
          </cell>
          <cell r="F145">
            <v>77</v>
          </cell>
          <cell r="G145">
            <v>536.61296063828252</v>
          </cell>
          <cell r="H145">
            <v>426.06018096950714</v>
          </cell>
        </row>
        <row r="146">
          <cell r="B146" t="str">
            <v>HARRIETSHAM WTW</v>
          </cell>
          <cell r="C146">
            <v>102883</v>
          </cell>
          <cell r="D146">
            <v>2106.5290964774108</v>
          </cell>
          <cell r="E146">
            <v>0</v>
          </cell>
          <cell r="F146">
            <v>77</v>
          </cell>
          <cell r="G146">
            <v>59.204000256497629</v>
          </cell>
          <cell r="H146">
            <v>47.006816669874127</v>
          </cell>
        </row>
        <row r="147">
          <cell r="B147" t="str">
            <v>HARTFIELD WTW</v>
          </cell>
          <cell r="C147">
            <v>101395</v>
          </cell>
          <cell r="D147">
            <v>970.8324311307972</v>
          </cell>
          <cell r="E147">
            <v>0</v>
          </cell>
          <cell r="F147">
            <v>57</v>
          </cell>
          <cell r="G147">
            <v>20.198168729676237</v>
          </cell>
          <cell r="H147">
            <v>16.036950382231527</v>
          </cell>
        </row>
        <row r="148">
          <cell r="B148" t="str">
            <v>HARVEL WTW</v>
          </cell>
          <cell r="C148">
            <v>102427</v>
          </cell>
          <cell r="D148">
            <v>50.86257166678854</v>
          </cell>
          <cell r="E148">
            <v>0</v>
          </cell>
          <cell r="F148">
            <v>42</v>
          </cell>
          <cell r="G148">
            <v>0.7797232236518683</v>
          </cell>
          <cell r="H148">
            <v>0.61908496839154126</v>
          </cell>
        </row>
        <row r="149">
          <cell r="B149" t="str">
            <v>HAWKHURST NORTH WTW</v>
          </cell>
          <cell r="C149">
            <v>100110</v>
          </cell>
          <cell r="D149">
            <v>1864.2808391261469</v>
          </cell>
          <cell r="E149">
            <v>0</v>
          </cell>
          <cell r="F149">
            <v>77</v>
          </cell>
          <cell r="G149">
            <v>52.395612983640362</v>
          </cell>
          <cell r="H149">
            <v>41.601090520185757</v>
          </cell>
        </row>
        <row r="150">
          <cell r="B150" t="str">
            <v>HAWKHURST SOUTH WTW</v>
          </cell>
          <cell r="C150">
            <v>100489</v>
          </cell>
          <cell r="D150">
            <v>2147.1352942825752</v>
          </cell>
          <cell r="E150">
            <v>0</v>
          </cell>
          <cell r="F150">
            <v>79</v>
          </cell>
          <cell r="G150">
            <v>61.912646210638059</v>
          </cell>
          <cell r="H150">
            <v>49.157428507558208</v>
          </cell>
        </row>
        <row r="151">
          <cell r="B151" t="str">
            <v>HAZELY COMBE ARRETON WTW</v>
          </cell>
          <cell r="C151">
            <v>100492</v>
          </cell>
          <cell r="D151">
            <v>140.78470048839699</v>
          </cell>
          <cell r="E151">
            <v>0</v>
          </cell>
          <cell r="F151">
            <v>62</v>
          </cell>
          <cell r="G151">
            <v>3.1859577720524239</v>
          </cell>
          <cell r="H151">
            <v>2.5295880727652786</v>
          </cell>
        </row>
        <row r="152">
          <cell r="B152" t="str">
            <v>HEADCORN WTW</v>
          </cell>
          <cell r="C152">
            <v>100311</v>
          </cell>
          <cell r="D152">
            <v>2977.8054392197205</v>
          </cell>
          <cell r="E152">
            <v>0</v>
          </cell>
          <cell r="F152">
            <v>74</v>
          </cell>
          <cell r="G152">
            <v>80.43052491332466</v>
          </cell>
          <cell r="H152">
            <v>63.860261517505407</v>
          </cell>
        </row>
        <row r="153">
          <cell r="B153" t="str">
            <v>HENFIELD WTW</v>
          </cell>
          <cell r="C153">
            <v>100686</v>
          </cell>
          <cell r="D153">
            <v>5512.9280016456141</v>
          </cell>
          <cell r="E153">
            <v>0</v>
          </cell>
          <cell r="F153">
            <v>77</v>
          </cell>
          <cell r="G153">
            <v>154.94084148624998</v>
          </cell>
          <cell r="H153">
            <v>123.019993562358</v>
          </cell>
        </row>
        <row r="154">
          <cell r="B154" t="str">
            <v>HIGH HALDEN WTW</v>
          </cell>
          <cell r="C154">
            <v>101117</v>
          </cell>
          <cell r="D154">
            <v>1171.3795306947582</v>
          </cell>
          <cell r="E154">
            <v>0</v>
          </cell>
          <cell r="F154">
            <v>0</v>
          </cell>
          <cell r="G154">
            <v>0</v>
          </cell>
          <cell r="H154">
            <v>0</v>
          </cell>
        </row>
        <row r="155">
          <cell r="B155" t="str">
            <v>HIGH HURSTWOOD WTW</v>
          </cell>
          <cell r="C155">
            <v>100470</v>
          </cell>
          <cell r="D155">
            <v>124.63817654178183</v>
          </cell>
          <cell r="E155">
            <v>0</v>
          </cell>
          <cell r="F155">
            <v>62</v>
          </cell>
          <cell r="G155">
            <v>2.8205619351405224</v>
          </cell>
          <cell r="H155">
            <v>2.2394709346793618</v>
          </cell>
        </row>
        <row r="156">
          <cell r="B156" t="str">
            <v>HIGHBRIDGE EAST CHILTINGTON WTW</v>
          </cell>
          <cell r="C156">
            <v>101548</v>
          </cell>
          <cell r="D156">
            <v>22.2097159427863</v>
          </cell>
          <cell r="E156">
            <v>0</v>
          </cell>
          <cell r="F156">
            <v>62</v>
          </cell>
          <cell r="G156">
            <v>0.50260587178525395</v>
          </cell>
          <cell r="H156">
            <v>0.39905921846250164</v>
          </cell>
        </row>
        <row r="157">
          <cell r="B157" t="str">
            <v>HIGHBROOK WTW</v>
          </cell>
          <cell r="C157">
            <v>100885</v>
          </cell>
          <cell r="D157">
            <v>39.170712848248399</v>
          </cell>
          <cell r="E157">
            <v>0</v>
          </cell>
          <cell r="F157">
            <v>74</v>
          </cell>
          <cell r="G157">
            <v>1.0580009540311894</v>
          </cell>
          <cell r="H157">
            <v>0.84003203613319732</v>
          </cell>
        </row>
        <row r="158">
          <cell r="B158" t="str">
            <v>HIGHCROSS ALBOURNE WTW</v>
          </cell>
          <cell r="C158">
            <v>101784</v>
          </cell>
          <cell r="D158">
            <v>52.157829014485998</v>
          </cell>
          <cell r="E158">
            <v>0</v>
          </cell>
          <cell r="F158">
            <v>62</v>
          </cell>
          <cell r="G158">
            <v>1.1803316705978182</v>
          </cell>
          <cell r="H158">
            <v>0.93716022919158359</v>
          </cell>
        </row>
        <row r="159">
          <cell r="B159" t="str">
            <v>HIGHWOOD LANE ROOKLEY WTW</v>
          </cell>
          <cell r="C159">
            <v>101636</v>
          </cell>
          <cell r="D159">
            <v>60.992091417020248</v>
          </cell>
          <cell r="E159">
            <v>0</v>
          </cell>
          <cell r="F159">
            <v>57</v>
          </cell>
          <cell r="G159">
            <v>1.2689404619311064</v>
          </cell>
          <cell r="H159">
            <v>1.0075138740719543</v>
          </cell>
        </row>
        <row r="160">
          <cell r="B160" t="str">
            <v>HILLBROW KNOWLES MEADOW WTW</v>
          </cell>
          <cell r="C160">
            <v>102634</v>
          </cell>
          <cell r="D160">
            <v>50.8874495097932</v>
          </cell>
          <cell r="E160">
            <v>0</v>
          </cell>
          <cell r="F160">
            <v>57</v>
          </cell>
          <cell r="G160">
            <v>1.0587133870512475</v>
          </cell>
          <cell r="H160">
            <v>0.84059769399784068</v>
          </cell>
        </row>
        <row r="161">
          <cell r="B161" t="str">
            <v>HILLSIDE COTTAGES WEST STOKE WTW</v>
          </cell>
          <cell r="C161">
            <v>101640</v>
          </cell>
          <cell r="D161">
            <v>13.932625929569401</v>
          </cell>
          <cell r="E161">
            <v>0</v>
          </cell>
          <cell r="F161">
            <v>42</v>
          </cell>
          <cell r="G161">
            <v>0.21358715550029891</v>
          </cell>
          <cell r="H161">
            <v>0.16958401827823372</v>
          </cell>
        </row>
        <row r="162">
          <cell r="B162" t="str">
            <v>HOLLYCROFT EAST CHILTINGTON WTW</v>
          </cell>
          <cell r="C162">
            <v>101848</v>
          </cell>
          <cell r="D162">
            <v>75.969721264592181</v>
          </cell>
          <cell r="E162">
            <v>0</v>
          </cell>
          <cell r="F162">
            <v>62</v>
          </cell>
          <cell r="G162">
            <v>1.7191947922177211</v>
          </cell>
          <cell r="H162">
            <v>1.3650069939102036</v>
          </cell>
        </row>
        <row r="163">
          <cell r="B163" t="str">
            <v>HOOE WTW</v>
          </cell>
          <cell r="C163">
            <v>101090</v>
          </cell>
          <cell r="D163">
            <v>1555.5416042870575</v>
          </cell>
          <cell r="E163">
            <v>0</v>
          </cell>
          <cell r="F163">
            <v>57</v>
          </cell>
          <cell r="G163">
            <v>32.363043077192231</v>
          </cell>
          <cell r="H163">
            <v>25.695622360278829</v>
          </cell>
        </row>
        <row r="164">
          <cell r="B164" t="str">
            <v>HORSHAM NEW WTW</v>
          </cell>
          <cell r="C164">
            <v>102406</v>
          </cell>
          <cell r="D164">
            <v>76746.854278888481</v>
          </cell>
          <cell r="E164">
            <v>0</v>
          </cell>
          <cell r="F164">
            <v>77</v>
          </cell>
          <cell r="G164">
            <v>2156.9703395081606</v>
          </cell>
          <cell r="H164">
            <v>1712.5922044513954</v>
          </cell>
        </row>
        <row r="165">
          <cell r="B165" t="str">
            <v>HORSMONDEN WTW</v>
          </cell>
          <cell r="C165">
            <v>100728</v>
          </cell>
          <cell r="D165">
            <v>8096.0123757711463</v>
          </cell>
          <cell r="E165">
            <v>0</v>
          </cell>
          <cell r="F165">
            <v>74</v>
          </cell>
          <cell r="G165">
            <v>218.67329426957866</v>
          </cell>
          <cell r="H165">
            <v>173.62231284700033</v>
          </cell>
        </row>
        <row r="166">
          <cell r="B166" t="str">
            <v>HORSTED KEYNES WTW</v>
          </cell>
          <cell r="C166">
            <v>103096</v>
          </cell>
          <cell r="D166">
            <v>1189.9049223196232</v>
          </cell>
          <cell r="E166">
            <v>0</v>
          </cell>
          <cell r="F166">
            <v>75</v>
          </cell>
          <cell r="G166">
            <v>32.57364724849969</v>
          </cell>
          <cell r="H166">
            <v>25.862837947530874</v>
          </cell>
        </row>
        <row r="167">
          <cell r="B167" t="str">
            <v>HOUGHTON WTW</v>
          </cell>
          <cell r="C167">
            <v>100296</v>
          </cell>
          <cell r="D167">
            <v>90.949418245538737</v>
          </cell>
          <cell r="E167">
            <v>0</v>
          </cell>
          <cell r="F167">
            <v>62</v>
          </cell>
          <cell r="G167">
            <v>2.0581853348965415</v>
          </cell>
          <cell r="H167">
            <v>1.6341588455331959</v>
          </cell>
        </row>
        <row r="168">
          <cell r="B168" t="str">
            <v>HURST GREEN WTW</v>
          </cell>
          <cell r="C168">
            <v>100056</v>
          </cell>
          <cell r="D168">
            <v>1944.00536831319</v>
          </cell>
          <cell r="E168">
            <v>0</v>
          </cell>
          <cell r="F168">
            <v>55</v>
          </cell>
          <cell r="G168">
            <v>39.025907768887286</v>
          </cell>
          <cell r="H168">
            <v>30.985806430641766</v>
          </cell>
        </row>
        <row r="169">
          <cell r="B169" t="str">
            <v>HYTHE WTW</v>
          </cell>
          <cell r="C169">
            <v>103282</v>
          </cell>
          <cell r="D169">
            <v>20755.511070699897</v>
          </cell>
          <cell r="E169">
            <v>0</v>
          </cell>
          <cell r="F169">
            <v>74</v>
          </cell>
          <cell r="G169">
            <v>560.60635401960417</v>
          </cell>
          <cell r="H169">
            <v>445.1104653941677</v>
          </cell>
        </row>
        <row r="170">
          <cell r="B170" t="str">
            <v>ICKLESHAM WTW</v>
          </cell>
          <cell r="C170">
            <v>101125</v>
          </cell>
          <cell r="D170">
            <v>887.44483315656112</v>
          </cell>
          <cell r="E170">
            <v>0</v>
          </cell>
          <cell r="F170">
            <v>74</v>
          </cell>
          <cell r="G170">
            <v>23.969884943558714</v>
          </cell>
          <cell r="H170">
            <v>19.031619185498872</v>
          </cell>
        </row>
        <row r="171">
          <cell r="B171" t="str">
            <v>IDEN GREEN WTW</v>
          </cell>
          <cell r="C171">
            <v>101388</v>
          </cell>
          <cell r="D171">
            <v>303.71346748795258</v>
          </cell>
          <cell r="E171">
            <v>0</v>
          </cell>
          <cell r="F171">
            <v>74</v>
          </cell>
          <cell r="G171">
            <v>8.2033007568495986</v>
          </cell>
          <cell r="H171">
            <v>6.5132601360454183</v>
          </cell>
        </row>
        <row r="172">
          <cell r="B172" t="str">
            <v>IDEN WTW</v>
          </cell>
          <cell r="C172">
            <v>102386</v>
          </cell>
          <cell r="D172">
            <v>1982.2144811278647</v>
          </cell>
          <cell r="E172">
            <v>0</v>
          </cell>
          <cell r="F172">
            <v>74</v>
          </cell>
          <cell r="G172">
            <v>53.539613135263629</v>
          </cell>
          <cell r="H172">
            <v>42.509404234878737</v>
          </cell>
        </row>
        <row r="173">
          <cell r="B173" t="str">
            <v>ITCHINGFIELD WTW</v>
          </cell>
          <cell r="C173">
            <v>102560</v>
          </cell>
          <cell r="D173">
            <v>77.723942877986303</v>
          </cell>
          <cell r="E173">
            <v>0</v>
          </cell>
          <cell r="F173">
            <v>62</v>
          </cell>
          <cell r="G173">
            <v>1.75889282732883</v>
          </cell>
          <cell r="H173">
            <v>1.3965264562866893</v>
          </cell>
        </row>
        <row r="174">
          <cell r="B174" t="str">
            <v>IVY DOWN LANE OAKLEY WTW</v>
          </cell>
          <cell r="C174">
            <v>103121</v>
          </cell>
          <cell r="D174">
            <v>5137.8850487444461</v>
          </cell>
          <cell r="E174">
            <v>0</v>
          </cell>
          <cell r="F174">
            <v>73</v>
          </cell>
          <cell r="G174">
            <v>136.89894712379575</v>
          </cell>
          <cell r="H174">
            <v>108.69508279621355</v>
          </cell>
        </row>
        <row r="175">
          <cell r="B175" t="str">
            <v>IVYCHURCH WTW</v>
          </cell>
          <cell r="C175">
            <v>101549</v>
          </cell>
          <cell r="D175">
            <v>133.80170836306999</v>
          </cell>
          <cell r="E175">
            <v>0</v>
          </cell>
          <cell r="F175">
            <v>62</v>
          </cell>
          <cell r="G175">
            <v>3.0279326602562735</v>
          </cell>
          <cell r="H175">
            <v>2.4041192289835149</v>
          </cell>
        </row>
        <row r="176">
          <cell r="B176" t="str">
            <v>KILNDOWN WTW</v>
          </cell>
          <cell r="C176">
            <v>100207</v>
          </cell>
          <cell r="D176">
            <v>352.63874714406398</v>
          </cell>
          <cell r="E176">
            <v>0</v>
          </cell>
          <cell r="F176">
            <v>77</v>
          </cell>
          <cell r="G176">
            <v>9.9109119884839192</v>
          </cell>
          <cell r="H176">
            <v>7.869070009721022</v>
          </cell>
        </row>
        <row r="177">
          <cell r="B177" t="str">
            <v>KINGS SOMBORNE WTW</v>
          </cell>
          <cell r="C177">
            <v>100334</v>
          </cell>
          <cell r="D177">
            <v>2339.1306140229613</v>
          </cell>
          <cell r="E177">
            <v>0</v>
          </cell>
          <cell r="F177">
            <v>74</v>
          </cell>
          <cell r="G177">
            <v>63.179917884760179</v>
          </cell>
          <cell r="H177">
            <v>50.163617396793697</v>
          </cell>
        </row>
        <row r="178">
          <cell r="B178" t="str">
            <v>KINGSTON HOLLOW WTW</v>
          </cell>
          <cell r="C178">
            <v>101316</v>
          </cell>
          <cell r="D178">
            <v>1055.3562586036717</v>
          </cell>
          <cell r="E178">
            <v>0</v>
          </cell>
          <cell r="F178">
            <v>62</v>
          </cell>
          <cell r="G178">
            <v>23.882712132201089</v>
          </cell>
          <cell r="H178">
            <v>18.962405680594944</v>
          </cell>
        </row>
        <row r="179">
          <cell r="B179" t="str">
            <v>KIRDFORD WTW</v>
          </cell>
          <cell r="C179">
            <v>101914</v>
          </cell>
          <cell r="D179">
            <v>656.75310343921103</v>
          </cell>
          <cell r="E179">
            <v>0</v>
          </cell>
          <cell r="F179">
            <v>57</v>
          </cell>
          <cell r="G179">
            <v>13.663748317052788</v>
          </cell>
          <cell r="H179">
            <v>10.848748553819391</v>
          </cell>
        </row>
        <row r="180">
          <cell r="B180" t="str">
            <v>KNIGHTON WTW</v>
          </cell>
          <cell r="C180">
            <v>102424</v>
          </cell>
          <cell r="D180">
            <v>28.530466418801105</v>
          </cell>
          <cell r="E180">
            <v>0</v>
          </cell>
          <cell r="F180">
            <v>62</v>
          </cell>
          <cell r="G180">
            <v>0.64564445505746892</v>
          </cell>
          <cell r="H180">
            <v>0.5126290521133553</v>
          </cell>
        </row>
        <row r="181">
          <cell r="B181" t="str">
            <v>LAMBERHURST WTW</v>
          </cell>
          <cell r="C181">
            <v>102356</v>
          </cell>
          <cell r="D181">
            <v>1181.7898858798596</v>
          </cell>
          <cell r="E181">
            <v>0</v>
          </cell>
          <cell r="F181">
            <v>55</v>
          </cell>
          <cell r="G181">
            <v>23.724431959038181</v>
          </cell>
          <cell r="H181">
            <v>18.836734323083451</v>
          </cell>
        </row>
        <row r="182">
          <cell r="B182" t="str">
            <v>LAVANT WTW</v>
          </cell>
          <cell r="C182">
            <v>100723</v>
          </cell>
          <cell r="D182">
            <v>2759.1448202949714</v>
          </cell>
          <cell r="E182">
            <v>0</v>
          </cell>
          <cell r="F182">
            <v>57</v>
          </cell>
          <cell r="G182">
            <v>57.404007986236884</v>
          </cell>
          <cell r="H182">
            <v>45.577658060848357</v>
          </cell>
        </row>
        <row r="183">
          <cell r="B183" t="str">
            <v>LEEDS WTW</v>
          </cell>
          <cell r="C183">
            <v>102511</v>
          </cell>
          <cell r="D183">
            <v>4506.4653166961371</v>
          </cell>
          <cell r="E183">
            <v>0</v>
          </cell>
          <cell r="F183">
            <v>77</v>
          </cell>
          <cell r="G183">
            <v>126.65420772574494</v>
          </cell>
          <cell r="H183">
            <v>100.5609603614384</v>
          </cell>
        </row>
        <row r="184">
          <cell r="B184" t="str">
            <v>LENHAM WTW</v>
          </cell>
          <cell r="C184">
            <v>102287</v>
          </cell>
          <cell r="D184">
            <v>3182.691338622747</v>
          </cell>
          <cell r="E184">
            <v>0</v>
          </cell>
          <cell r="F184">
            <v>77</v>
          </cell>
          <cell r="G184">
            <v>89.449540071992303</v>
          </cell>
          <cell r="H184">
            <v>71.021182912504827</v>
          </cell>
        </row>
        <row r="185">
          <cell r="B185" t="str">
            <v>LEVETTS LANE BODIAM WTW</v>
          </cell>
          <cell r="C185">
            <v>100114</v>
          </cell>
          <cell r="D185">
            <v>101.106885179945</v>
          </cell>
          <cell r="E185">
            <v>0</v>
          </cell>
          <cell r="F185">
            <v>57</v>
          </cell>
          <cell r="G185">
            <v>2.103528746168756</v>
          </cell>
          <cell r="H185">
            <v>1.6701606260146722</v>
          </cell>
        </row>
        <row r="186">
          <cell r="B186" t="str">
            <v>LIDSEY WTW</v>
          </cell>
          <cell r="C186">
            <v>101468</v>
          </cell>
          <cell r="D186">
            <v>29902.346537888861</v>
          </cell>
          <cell r="E186">
            <v>0</v>
          </cell>
          <cell r="F186">
            <v>77</v>
          </cell>
          <cell r="G186">
            <v>840.40544944736644</v>
          </cell>
          <cell r="H186">
            <v>667.26546718774932</v>
          </cell>
        </row>
        <row r="187">
          <cell r="B187" t="str">
            <v>LIME PARK HERSTMONCEUX WTW</v>
          </cell>
          <cell r="C187">
            <v>102078</v>
          </cell>
          <cell r="D187">
            <v>69.946545660062796</v>
          </cell>
          <cell r="E187">
            <v>0</v>
          </cell>
          <cell r="F187">
            <v>62</v>
          </cell>
          <cell r="G187">
            <v>1.5828903282872211</v>
          </cell>
          <cell r="H187">
            <v>1.2567839191262782</v>
          </cell>
        </row>
        <row r="188">
          <cell r="B188" t="str">
            <v>LINGFIELD WTW</v>
          </cell>
          <cell r="C188">
            <v>103158</v>
          </cell>
          <cell r="D188">
            <v>10889.262061336864</v>
          </cell>
          <cell r="E188">
            <v>0</v>
          </cell>
          <cell r="F188">
            <v>77</v>
          </cell>
          <cell r="G188">
            <v>306.04271023387253</v>
          </cell>
          <cell r="H188">
            <v>242.99191795804683</v>
          </cell>
        </row>
        <row r="189">
          <cell r="B189" t="str">
            <v>LINTON WTW</v>
          </cell>
          <cell r="C189">
            <v>100009</v>
          </cell>
          <cell r="D189">
            <v>313.62792694154325</v>
          </cell>
          <cell r="E189">
            <v>0</v>
          </cell>
          <cell r="F189">
            <v>77</v>
          </cell>
          <cell r="G189">
            <v>8.8145128866920732</v>
          </cell>
          <cell r="H189">
            <v>6.9985505963087897</v>
          </cell>
        </row>
        <row r="190">
          <cell r="B190" t="str">
            <v>LISS HILLBROW WTW</v>
          </cell>
          <cell r="C190">
            <v>102943</v>
          </cell>
          <cell r="D190">
            <v>127.68874040474022</v>
          </cell>
          <cell r="E190">
            <v>0</v>
          </cell>
          <cell r="F190">
            <v>57</v>
          </cell>
          <cell r="G190">
            <v>2.6565642441206201</v>
          </cell>
          <cell r="H190">
            <v>2.1092599799692677</v>
          </cell>
        </row>
        <row r="191">
          <cell r="B191" t="str">
            <v>LISS WTW</v>
          </cell>
          <cell r="C191">
            <v>103117</v>
          </cell>
          <cell r="D191">
            <v>6384.0994517826421</v>
          </cell>
          <cell r="E191">
            <v>0</v>
          </cell>
          <cell r="F191">
            <v>74</v>
          </cell>
          <cell r="G191">
            <v>172.43452619264914</v>
          </cell>
          <cell r="H191">
            <v>136.90963659849788</v>
          </cell>
        </row>
        <row r="192">
          <cell r="B192" t="str">
            <v>LOWER BEEDING WTW</v>
          </cell>
          <cell r="C192">
            <v>100091</v>
          </cell>
          <cell r="D192">
            <v>355.76368797292741</v>
          </cell>
          <cell r="E192">
            <v>0</v>
          </cell>
          <cell r="F192">
            <v>62</v>
          </cell>
          <cell r="G192">
            <v>8.0509322588273466</v>
          </cell>
          <cell r="H192">
            <v>6.3922825328131099</v>
          </cell>
        </row>
        <row r="193">
          <cell r="B193" t="str">
            <v>LOXWOOD WTW</v>
          </cell>
          <cell r="C193">
            <v>101022</v>
          </cell>
          <cell r="D193">
            <v>3161.6930096600199</v>
          </cell>
          <cell r="E193">
            <v>0</v>
          </cell>
          <cell r="F193">
            <v>74</v>
          </cell>
          <cell r="G193">
            <v>85.397328190917136</v>
          </cell>
          <cell r="H193">
            <v>67.803806043105183</v>
          </cell>
        </row>
        <row r="194">
          <cell r="B194" t="str">
            <v>LUDDESDOWN WTW</v>
          </cell>
          <cell r="C194">
            <v>102881</v>
          </cell>
          <cell r="D194">
            <v>103.49063160105101</v>
          </cell>
          <cell r="E194">
            <v>0</v>
          </cell>
          <cell r="F194">
            <v>57</v>
          </cell>
          <cell r="G194">
            <v>2.1531225904598661</v>
          </cell>
          <cell r="H194">
            <v>1.7095371670667381</v>
          </cell>
        </row>
        <row r="195">
          <cell r="B195" t="str">
            <v>LUDGERSHALL WTW</v>
          </cell>
          <cell r="C195">
            <v>101055</v>
          </cell>
          <cell r="D195">
            <v>4207.535168445258</v>
          </cell>
          <cell r="E195">
            <v>0</v>
          </cell>
          <cell r="F195">
            <v>74</v>
          </cell>
          <cell r="G195">
            <v>113.6455248997064</v>
          </cell>
          <cell r="H195">
            <v>90.23232097776733</v>
          </cell>
        </row>
        <row r="196">
          <cell r="B196" t="str">
            <v>LUNSFORDS CROSS WTW</v>
          </cell>
          <cell r="C196">
            <v>102540</v>
          </cell>
          <cell r="D196">
            <v>193.10989466072823</v>
          </cell>
          <cell r="E196">
            <v>0</v>
          </cell>
          <cell r="F196">
            <v>57</v>
          </cell>
          <cell r="G196">
            <v>4.017651358416451</v>
          </cell>
          <cell r="H196">
            <v>3.1899364912901444</v>
          </cell>
        </row>
        <row r="197">
          <cell r="B197" t="str">
            <v>LURGASHALL WTW</v>
          </cell>
          <cell r="C197">
            <v>102831</v>
          </cell>
          <cell r="D197">
            <v>180.45397256859701</v>
          </cell>
          <cell r="E197">
            <v>0</v>
          </cell>
          <cell r="F197">
            <v>62</v>
          </cell>
          <cell r="G197">
            <v>4.08367339922735</v>
          </cell>
          <cell r="H197">
            <v>3.2423566986261894</v>
          </cell>
        </row>
        <row r="198">
          <cell r="B198" t="str">
            <v>LUXFORDS LANE EAST GRINSTEAD WTW</v>
          </cell>
          <cell r="C198">
            <v>101662</v>
          </cell>
          <cell r="D198">
            <v>9891.5441231364366</v>
          </cell>
          <cell r="E198">
            <v>0</v>
          </cell>
          <cell r="F198">
            <v>132</v>
          </cell>
          <cell r="G198">
            <v>476.57459585271351</v>
          </cell>
          <cell r="H198">
            <v>378.39089520490995</v>
          </cell>
        </row>
        <row r="199">
          <cell r="B199" t="str">
            <v>LYDD WTW</v>
          </cell>
          <cell r="C199">
            <v>102466</v>
          </cell>
          <cell r="D199">
            <v>3889.3634578558613</v>
          </cell>
          <cell r="E199">
            <v>0</v>
          </cell>
          <cell r="F199">
            <v>63</v>
          </cell>
          <cell r="G199">
            <v>89.435912713395538</v>
          </cell>
          <cell r="H199">
            <v>71.010363056676212</v>
          </cell>
        </row>
        <row r="200">
          <cell r="B200" t="str">
            <v>LYE LANE WEST STOKE WTW</v>
          </cell>
          <cell r="C200">
            <v>100377</v>
          </cell>
          <cell r="D200">
            <v>71.990212886699808</v>
          </cell>
          <cell r="E200">
            <v>0</v>
          </cell>
          <cell r="F200">
            <v>62</v>
          </cell>
          <cell r="G200">
            <v>1.6291385176260167</v>
          </cell>
          <cell r="H200">
            <v>1.2935040756721832</v>
          </cell>
        </row>
        <row r="201">
          <cell r="B201" t="str">
            <v>LYNDHURST WTW</v>
          </cell>
          <cell r="C201">
            <v>102223</v>
          </cell>
          <cell r="D201">
            <v>3108.3535378851802</v>
          </cell>
          <cell r="E201">
            <v>0</v>
          </cell>
          <cell r="F201">
            <v>87</v>
          </cell>
          <cell r="G201">
            <v>98.705766595543906</v>
          </cell>
          <cell r="H201">
            <v>78.370445485343623</v>
          </cell>
        </row>
        <row r="202">
          <cell r="B202" t="str">
            <v>MAGPIE LANE HORSHAM WTW</v>
          </cell>
          <cell r="C202">
            <v>102212</v>
          </cell>
          <cell r="D202">
            <v>104.65021402267</v>
          </cell>
          <cell r="E202">
            <v>0</v>
          </cell>
          <cell r="F202">
            <v>62</v>
          </cell>
          <cell r="G202">
            <v>2.3682343433330222</v>
          </cell>
          <cell r="H202">
            <v>1.8803316857991772</v>
          </cell>
        </row>
        <row r="203">
          <cell r="B203" t="str">
            <v>MANNINGS HEATH WTW</v>
          </cell>
          <cell r="C203">
            <v>100654</v>
          </cell>
          <cell r="D203">
            <v>1082.4935444044399</v>
          </cell>
          <cell r="E203">
            <v>0</v>
          </cell>
          <cell r="F203">
            <v>0</v>
          </cell>
          <cell r="G203">
            <v>0</v>
          </cell>
          <cell r="H203">
            <v>0</v>
          </cell>
        </row>
        <row r="204">
          <cell r="B204" t="str">
            <v>MARESFIELD WTW</v>
          </cell>
          <cell r="C204">
            <v>101558</v>
          </cell>
          <cell r="D204">
            <v>1762.8177119603706</v>
          </cell>
          <cell r="E204">
            <v>0</v>
          </cell>
          <cell r="F204">
            <v>77</v>
          </cell>
          <cell r="G204">
            <v>49.54399179464621</v>
          </cell>
          <cell r="H204">
            <v>39.336959146254401</v>
          </cell>
        </row>
        <row r="205">
          <cell r="B205" t="str">
            <v>MARKBEECH WTW</v>
          </cell>
          <cell r="C205">
            <v>100140</v>
          </cell>
          <cell r="D205">
            <v>35.905517449851502</v>
          </cell>
          <cell r="E205">
            <v>0</v>
          </cell>
          <cell r="F205">
            <v>57</v>
          </cell>
          <cell r="G205">
            <v>0.74701429054416058</v>
          </cell>
          <cell r="H205">
            <v>0.5931147161214263</v>
          </cell>
        </row>
        <row r="206">
          <cell r="B206" t="str">
            <v>MAY STREET HERNE BAY WTW</v>
          </cell>
          <cell r="C206">
            <v>100070</v>
          </cell>
          <cell r="D206">
            <v>45118.849138206366</v>
          </cell>
          <cell r="E206">
            <v>0</v>
          </cell>
          <cell r="F206">
            <v>84</v>
          </cell>
          <cell r="G206">
            <v>1383.3439145774071</v>
          </cell>
          <cell r="H206">
            <v>1098.3479748362024</v>
          </cell>
        </row>
        <row r="207">
          <cell r="B207" t="str">
            <v>MERES FARM MAYFIELD WTW</v>
          </cell>
          <cell r="C207">
            <v>102471</v>
          </cell>
          <cell r="D207">
            <v>1812.268677785959</v>
          </cell>
          <cell r="E207">
            <v>0</v>
          </cell>
          <cell r="F207">
            <v>74</v>
          </cell>
          <cell r="G207">
            <v>48.949376986998743</v>
          </cell>
          <cell r="H207">
            <v>38.864846634748737</v>
          </cell>
        </row>
        <row r="208">
          <cell r="B208" t="str">
            <v>MILFORD ROAD PENNINGTON WTW</v>
          </cell>
          <cell r="C208">
            <v>102201</v>
          </cell>
          <cell r="D208">
            <v>54706.410715075079</v>
          </cell>
          <cell r="E208">
            <v>0</v>
          </cell>
          <cell r="F208">
            <v>80</v>
          </cell>
          <cell r="G208">
            <v>1597.4271928801923</v>
          </cell>
          <cell r="H208">
            <v>1268.3259049028488</v>
          </cell>
        </row>
        <row r="209">
          <cell r="B209" t="str">
            <v>MILL CORNER NORTHIAM WTW</v>
          </cell>
          <cell r="C209">
            <v>102716</v>
          </cell>
          <cell r="D209">
            <v>166.00707617515101</v>
          </cell>
          <cell r="E209">
            <v>0</v>
          </cell>
          <cell r="F209">
            <v>55</v>
          </cell>
          <cell r="G209">
            <v>3.3325920542161569</v>
          </cell>
          <cell r="H209">
            <v>2.6460128209128113</v>
          </cell>
        </row>
        <row r="210">
          <cell r="B210" t="str">
            <v>MILLBROOK WTW</v>
          </cell>
          <cell r="C210">
            <v>100368</v>
          </cell>
          <cell r="D210">
            <v>152486.79187366375</v>
          </cell>
          <cell r="E210">
            <v>1</v>
          </cell>
          <cell r="F210">
            <v>80</v>
          </cell>
          <cell r="G210">
            <v>4452.6143227109815</v>
          </cell>
          <cell r="H210">
            <v>3535.288566018136</v>
          </cell>
        </row>
        <row r="211">
          <cell r="B211" t="str">
            <v>MINSTEAD WTW</v>
          </cell>
          <cell r="C211">
            <v>101867</v>
          </cell>
          <cell r="D211">
            <v>78.977331815174196</v>
          </cell>
          <cell r="E211">
            <v>0</v>
          </cell>
          <cell r="F211">
            <v>74</v>
          </cell>
          <cell r="G211">
            <v>2.1331777323278551</v>
          </cell>
          <cell r="H211">
            <v>1.6937013403378645</v>
          </cell>
        </row>
        <row r="212">
          <cell r="B212" t="str">
            <v>MINSTER IOT WTW</v>
          </cell>
          <cell r="C212">
            <v>100544</v>
          </cell>
          <cell r="D212">
            <v>5339.1987084567882</v>
          </cell>
          <cell r="E212">
            <v>0</v>
          </cell>
          <cell r="F212">
            <v>62</v>
          </cell>
          <cell r="G212">
            <v>120.8260667723771</v>
          </cell>
          <cell r="H212">
            <v>95.933530590912383</v>
          </cell>
        </row>
        <row r="213">
          <cell r="B213" t="str">
            <v>MONKS GATE WTW</v>
          </cell>
          <cell r="C213">
            <v>102191</v>
          </cell>
          <cell r="D213">
            <v>183.77942746610799</v>
          </cell>
          <cell r="E213">
            <v>0</v>
          </cell>
          <cell r="F213">
            <v>75</v>
          </cell>
          <cell r="G213">
            <v>5.0309618268847052</v>
          </cell>
          <cell r="H213">
            <v>3.9944851571672246</v>
          </cell>
        </row>
        <row r="214">
          <cell r="B214" t="str">
            <v>MORESTEAD ROAD WINCHESTER WTW</v>
          </cell>
          <cell r="C214">
            <v>100665</v>
          </cell>
          <cell r="D214">
            <v>47988.934832809755</v>
          </cell>
          <cell r="E214">
            <v>0</v>
          </cell>
          <cell r="F214">
            <v>84</v>
          </cell>
          <cell r="G214">
            <v>1471.3407419739472</v>
          </cell>
          <cell r="H214">
            <v>1168.2157323363513</v>
          </cell>
        </row>
        <row r="215">
          <cell r="B215" t="str">
            <v>MOTNEY HILL WTW</v>
          </cell>
          <cell r="C215">
            <v>100710</v>
          </cell>
          <cell r="D215">
            <v>275723.29294124967</v>
          </cell>
          <cell r="E215">
            <v>1</v>
          </cell>
          <cell r="F215">
            <v>74</v>
          </cell>
          <cell r="G215">
            <v>7447.2861423431532</v>
          </cell>
          <cell r="H215">
            <v>5912.9993389728461</v>
          </cell>
        </row>
        <row r="216">
          <cell r="B216" t="str">
            <v>MOUNTFIELD</v>
          </cell>
          <cell r="C216">
            <v>113632</v>
          </cell>
          <cell r="D216">
            <v>203.484923813053</v>
          </cell>
          <cell r="E216">
            <v>0</v>
          </cell>
          <cell r="F216">
            <v>57</v>
          </cell>
          <cell r="G216">
            <v>4.2335038399305676</v>
          </cell>
          <cell r="H216">
            <v>3.3613191340560422</v>
          </cell>
        </row>
        <row r="217">
          <cell r="B217" t="str">
            <v>NATS LANE BROOK K WTW</v>
          </cell>
          <cell r="C217">
            <v>102032</v>
          </cell>
          <cell r="D217">
            <v>267.2365874880262</v>
          </cell>
          <cell r="E217">
            <v>0</v>
          </cell>
          <cell r="F217">
            <v>57</v>
          </cell>
          <cell r="G217">
            <v>5.5598572026883852</v>
          </cell>
          <cell r="H217">
            <v>4.4144177269300116</v>
          </cell>
        </row>
        <row r="218">
          <cell r="B218" t="str">
            <v>NEAVES LANE RINGMER WTW</v>
          </cell>
          <cell r="C218">
            <v>101776</v>
          </cell>
          <cell r="D218">
            <v>5285.6468132580931</v>
          </cell>
          <cell r="E218">
            <v>0</v>
          </cell>
          <cell r="F218">
            <v>77</v>
          </cell>
          <cell r="G218">
            <v>148.55310368661873</v>
          </cell>
          <cell r="H218">
            <v>117.94825485582462</v>
          </cell>
        </row>
        <row r="219">
          <cell r="B219" t="str">
            <v>NETHERFIELD WTW</v>
          </cell>
          <cell r="C219">
            <v>103031</v>
          </cell>
          <cell r="D219">
            <v>370.96272629214599</v>
          </cell>
          <cell r="E219">
            <v>0</v>
          </cell>
          <cell r="F219">
            <v>62</v>
          </cell>
          <cell r="G219">
            <v>8.3948864959912637</v>
          </cell>
          <cell r="H219">
            <v>6.6653754606413473</v>
          </cell>
        </row>
        <row r="220">
          <cell r="B220" t="str">
            <v>NEW ALRESFORD WTW</v>
          </cell>
          <cell r="C220">
            <v>101574</v>
          </cell>
          <cell r="D220">
            <v>5889.4153994824928</v>
          </cell>
          <cell r="E220">
            <v>0</v>
          </cell>
          <cell r="F220">
            <v>64</v>
          </cell>
          <cell r="G220">
            <v>137.57674373191102</v>
          </cell>
          <cell r="H220">
            <v>109.23324002814216</v>
          </cell>
        </row>
        <row r="221">
          <cell r="B221" t="str">
            <v>NEW ROMNEY WTW</v>
          </cell>
          <cell r="C221">
            <v>101165</v>
          </cell>
          <cell r="D221">
            <v>21717.286381454869</v>
          </cell>
          <cell r="E221">
            <v>0</v>
          </cell>
          <cell r="F221">
            <v>60</v>
          </cell>
          <cell r="G221">
            <v>475.60857175386167</v>
          </cell>
          <cell r="H221">
            <v>377.62389099038603</v>
          </cell>
        </row>
        <row r="222">
          <cell r="B222" t="str">
            <v>NEWBURY LANE CUCKFIELD WTW</v>
          </cell>
          <cell r="C222">
            <v>103106</v>
          </cell>
          <cell r="D222">
            <v>3710.6962967413251</v>
          </cell>
          <cell r="E222">
            <v>0</v>
          </cell>
          <cell r="F222">
            <v>77</v>
          </cell>
          <cell r="G222">
            <v>104.28911941991493</v>
          </cell>
          <cell r="H222">
            <v>82.803518275718602</v>
          </cell>
        </row>
        <row r="223">
          <cell r="B223" t="str">
            <v>NEWENDEN WTW</v>
          </cell>
          <cell r="C223">
            <v>101907</v>
          </cell>
          <cell r="D223">
            <v>183.01202347065617</v>
          </cell>
          <cell r="E223">
            <v>0</v>
          </cell>
          <cell r="F223">
            <v>62</v>
          </cell>
          <cell r="G223">
            <v>4.1415620911409494</v>
          </cell>
          <cell r="H223">
            <v>3.2883191862326369</v>
          </cell>
        </row>
        <row r="224">
          <cell r="B224" t="str">
            <v>NEWHAVEN EAST WTW</v>
          </cell>
          <cell r="C224">
            <v>108157</v>
          </cell>
          <cell r="D224">
            <v>59642.505700214017</v>
          </cell>
          <cell r="E224">
            <v>0</v>
          </cell>
          <cell r="F224">
            <v>84</v>
          </cell>
          <cell r="G224">
            <v>1828.6392247685617</v>
          </cell>
          <cell r="H224">
            <v>1451.9037298430285</v>
          </cell>
        </row>
        <row r="225">
          <cell r="B225" t="str">
            <v>NEWICK WTW</v>
          </cell>
          <cell r="C225">
            <v>100387</v>
          </cell>
          <cell r="D225">
            <v>3555.9223229719528</v>
          </cell>
          <cell r="E225">
            <v>0</v>
          </cell>
          <cell r="F225">
            <v>77</v>
          </cell>
          <cell r="G225">
            <v>99.939196887126727</v>
          </cell>
          <cell r="H225">
            <v>79.349764979639787</v>
          </cell>
        </row>
        <row r="226">
          <cell r="B226" t="str">
            <v>NEWLANDS MERSTONE WTW</v>
          </cell>
          <cell r="C226">
            <v>102216</v>
          </cell>
          <cell r="D226">
            <v>116.52291571508211</v>
          </cell>
          <cell r="E226">
            <v>0</v>
          </cell>
          <cell r="F226">
            <v>57</v>
          </cell>
          <cell r="G226">
            <v>2.4242592614522831</v>
          </cell>
          <cell r="H226">
            <v>1.9248143735156678</v>
          </cell>
        </row>
        <row r="227">
          <cell r="B227" t="str">
            <v>NEWNHAM VALLEY PRESTON WTW</v>
          </cell>
          <cell r="C227">
            <v>101166</v>
          </cell>
          <cell r="D227">
            <v>7018.2220516128609</v>
          </cell>
          <cell r="E227">
            <v>0</v>
          </cell>
          <cell r="F227">
            <v>74</v>
          </cell>
          <cell r="G227">
            <v>189.56217761406336</v>
          </cell>
          <cell r="H227">
            <v>150.50865637526653</v>
          </cell>
        </row>
        <row r="228">
          <cell r="B228" t="str">
            <v>NEWTOWN IOW WTW</v>
          </cell>
          <cell r="C228">
            <v>100231</v>
          </cell>
          <cell r="D228">
            <v>24.946822729003657</v>
          </cell>
          <cell r="E228">
            <v>0</v>
          </cell>
          <cell r="F228">
            <v>62</v>
          </cell>
          <cell r="G228">
            <v>0.56454659835735277</v>
          </cell>
          <cell r="H228">
            <v>0.44823894222709471</v>
          </cell>
        </row>
        <row r="229">
          <cell r="B229" t="str">
            <v>NORTH VIEW THORLEY WTW</v>
          </cell>
          <cell r="C229">
            <v>100586</v>
          </cell>
          <cell r="D229">
            <v>165.58073917800658</v>
          </cell>
          <cell r="E229">
            <v>0</v>
          </cell>
          <cell r="F229">
            <v>62</v>
          </cell>
          <cell r="G229">
            <v>3.7470921275982891</v>
          </cell>
          <cell r="H229">
            <v>2.9751177610301789</v>
          </cell>
        </row>
        <row r="230">
          <cell r="B230" t="str">
            <v>NORTH WALTHAM WTW</v>
          </cell>
          <cell r="C230">
            <v>100107</v>
          </cell>
          <cell r="D230">
            <v>811.36973934533</v>
          </cell>
          <cell r="E230">
            <v>0</v>
          </cell>
          <cell r="F230">
            <v>57</v>
          </cell>
          <cell r="G230">
            <v>16.880547427079591</v>
          </cell>
          <cell r="H230">
            <v>13.402824044896512</v>
          </cell>
        </row>
        <row r="231">
          <cell r="B231" t="str">
            <v>NORTHCHAPEL WTW</v>
          </cell>
          <cell r="C231">
            <v>101713</v>
          </cell>
          <cell r="D231">
            <v>578.15509462518003</v>
          </cell>
          <cell r="E231">
            <v>0</v>
          </cell>
          <cell r="F231">
            <v>57</v>
          </cell>
          <cell r="G231">
            <v>12.028516743676871</v>
          </cell>
          <cell r="H231">
            <v>9.5504067112166968</v>
          </cell>
        </row>
        <row r="232">
          <cell r="B232" t="str">
            <v>NORTHFLEET WTW</v>
          </cell>
          <cell r="C232">
            <v>100942</v>
          </cell>
          <cell r="D232">
            <v>66842.562272335723</v>
          </cell>
          <cell r="E232">
            <v>0</v>
          </cell>
          <cell r="F232">
            <v>74</v>
          </cell>
          <cell r="G232">
            <v>1805.4176069757877</v>
          </cell>
          <cell r="H232">
            <v>1433.4662201201443</v>
          </cell>
        </row>
        <row r="233">
          <cell r="B233" t="str">
            <v>NUTHURST WTW</v>
          </cell>
          <cell r="C233">
            <v>102392</v>
          </cell>
          <cell r="D233">
            <v>74.868431078645997</v>
          </cell>
          <cell r="E233">
            <v>0</v>
          </cell>
          <cell r="F233">
            <v>62</v>
          </cell>
          <cell r="G233">
            <v>1.6942725953097588</v>
          </cell>
          <cell r="H233">
            <v>1.3452192576763751</v>
          </cell>
        </row>
        <row r="234">
          <cell r="B234" t="str">
            <v>NUTLEY WTW</v>
          </cell>
          <cell r="C234">
            <v>100294</v>
          </cell>
          <cell r="D234">
            <v>1127.1510217497839</v>
          </cell>
          <cell r="E234">
            <v>0</v>
          </cell>
          <cell r="F234">
            <v>76</v>
          </cell>
          <cell r="G234">
            <v>31.267169343339006</v>
          </cell>
          <cell r="H234">
            <v>24.825520078720324</v>
          </cell>
        </row>
        <row r="235">
          <cell r="B235" t="str">
            <v>OCKLEY EAST WTW</v>
          </cell>
          <cell r="C235">
            <v>103148</v>
          </cell>
          <cell r="D235">
            <v>208.89884379506699</v>
          </cell>
          <cell r="E235">
            <v>0</v>
          </cell>
          <cell r="F235">
            <v>62</v>
          </cell>
          <cell r="G235">
            <v>4.7273808350823661</v>
          </cell>
          <cell r="H235">
            <v>3.7534477954300853</v>
          </cell>
        </row>
        <row r="236">
          <cell r="B236" t="str">
            <v>OCKLEY WEST WTW</v>
          </cell>
          <cell r="C236">
            <v>102884</v>
          </cell>
          <cell r="D236">
            <v>290.35186916515823</v>
          </cell>
          <cell r="E236">
            <v>0</v>
          </cell>
          <cell r="F236">
            <v>57</v>
          </cell>
          <cell r="G236">
            <v>6.040770637981117</v>
          </cell>
          <cell r="H236">
            <v>4.7962535756724076</v>
          </cell>
        </row>
        <row r="237">
          <cell r="B237" t="str">
            <v>OFFHAM WTW</v>
          </cell>
          <cell r="C237">
            <v>100361</v>
          </cell>
          <cell r="D237">
            <v>51.528008339397267</v>
          </cell>
          <cell r="E237">
            <v>0</v>
          </cell>
          <cell r="F237">
            <v>57</v>
          </cell>
          <cell r="G237">
            <v>1.07204021350116</v>
          </cell>
          <cell r="H237">
            <v>0.85117893318789883</v>
          </cell>
        </row>
        <row r="238">
          <cell r="B238" t="str">
            <v>OVERTON WTW</v>
          </cell>
          <cell r="C238">
            <v>103102</v>
          </cell>
          <cell r="D238">
            <v>4725.6939320889314</v>
          </cell>
          <cell r="E238">
            <v>0</v>
          </cell>
          <cell r="F238">
            <v>74</v>
          </cell>
          <cell r="G238">
            <v>127.64099310572205</v>
          </cell>
          <cell r="H238">
            <v>101.34444862655788</v>
          </cell>
        </row>
        <row r="239">
          <cell r="B239" t="str">
            <v>OXTED WTW</v>
          </cell>
          <cell r="C239">
            <v>101679</v>
          </cell>
          <cell r="D239">
            <v>14713.310757197927</v>
          </cell>
          <cell r="E239">
            <v>0</v>
          </cell>
          <cell r="F239">
            <v>77</v>
          </cell>
          <cell r="G239">
            <v>413.51759883104774</v>
          </cell>
          <cell r="H239">
            <v>328.32487456595948</v>
          </cell>
        </row>
        <row r="240">
          <cell r="B240" t="str">
            <v>PADDOCK WOOD WTW</v>
          </cell>
          <cell r="C240">
            <v>100446</v>
          </cell>
          <cell r="D240">
            <v>11018.732541618821</v>
          </cell>
          <cell r="E240">
            <v>0</v>
          </cell>
          <cell r="F240">
            <v>77</v>
          </cell>
          <cell r="G240">
            <v>309.68147808219703</v>
          </cell>
          <cell r="H240">
            <v>245.88102836290753</v>
          </cell>
        </row>
        <row r="241">
          <cell r="B241" t="str">
            <v>PARK ROAD HANDCROSS WTW</v>
          </cell>
          <cell r="C241">
            <v>100392</v>
          </cell>
          <cell r="D241">
            <v>1188.8695508565399</v>
          </cell>
          <cell r="E241">
            <v>0</v>
          </cell>
          <cell r="F241">
            <v>77</v>
          </cell>
          <cell r="G241">
            <v>33.413178726823055</v>
          </cell>
          <cell r="H241">
            <v>26.52940949876324</v>
          </cell>
        </row>
        <row r="242">
          <cell r="B242" t="str">
            <v>PARTRIDGE GREEN WTW</v>
          </cell>
          <cell r="C242">
            <v>101274</v>
          </cell>
          <cell r="D242">
            <v>2242.981843114293</v>
          </cell>
          <cell r="E242">
            <v>0</v>
          </cell>
          <cell r="F242">
            <v>62</v>
          </cell>
          <cell r="G242">
            <v>50.75867910967645</v>
          </cell>
          <cell r="H242">
            <v>40.301397084256429</v>
          </cell>
        </row>
        <row r="243">
          <cell r="B243" t="str">
            <v>PASSFORD HOUSE SWAY WTW</v>
          </cell>
          <cell r="C243">
            <v>101188</v>
          </cell>
          <cell r="D243">
            <v>139.46928352255725</v>
          </cell>
          <cell r="E243">
            <v>0</v>
          </cell>
          <cell r="F243">
            <v>62</v>
          </cell>
          <cell r="G243">
            <v>3.1561898861154707</v>
          </cell>
          <cell r="H243">
            <v>2.5059529543471695</v>
          </cell>
        </row>
        <row r="244">
          <cell r="B244" t="str">
            <v>PEEL COMMON WTW</v>
          </cell>
          <cell r="C244">
            <v>100592</v>
          </cell>
          <cell r="D244">
            <v>285677.46608696756</v>
          </cell>
          <cell r="E244">
            <v>0</v>
          </cell>
          <cell r="F244">
            <v>80</v>
          </cell>
          <cell r="G244">
            <v>8341.7820097394542</v>
          </cell>
          <cell r="H244">
            <v>6623.2115386297983</v>
          </cell>
        </row>
        <row r="245">
          <cell r="B245" t="str">
            <v>PEMBURY WTW</v>
          </cell>
          <cell r="C245">
            <v>103159</v>
          </cell>
          <cell r="D245">
            <v>5947.1030937141604</v>
          </cell>
          <cell r="E245">
            <v>0</v>
          </cell>
          <cell r="F245">
            <v>77</v>
          </cell>
          <cell r="G245">
            <v>167.14333244883647</v>
          </cell>
          <cell r="H245">
            <v>132.70853239603497</v>
          </cell>
        </row>
        <row r="246">
          <cell r="B246" t="str">
            <v>PENSHURST WTW</v>
          </cell>
          <cell r="C246">
            <v>102940</v>
          </cell>
          <cell r="D246">
            <v>474.95040253533699</v>
          </cell>
          <cell r="E246">
            <v>0</v>
          </cell>
          <cell r="F246">
            <v>62</v>
          </cell>
          <cell r="G246">
            <v>10.748127609374675</v>
          </cell>
          <cell r="H246">
            <v>8.5338028155088779</v>
          </cell>
        </row>
        <row r="247">
          <cell r="B247" t="str">
            <v>PETERSFIELD WTW</v>
          </cell>
          <cell r="C247">
            <v>100164</v>
          </cell>
          <cell r="D247">
            <v>21185.50771726745</v>
          </cell>
          <cell r="E247">
            <v>0</v>
          </cell>
          <cell r="F247">
            <v>74</v>
          </cell>
          <cell r="G247">
            <v>572.22056344339387</v>
          </cell>
          <cell r="H247">
            <v>454.33192020776687</v>
          </cell>
        </row>
        <row r="248">
          <cell r="B248" t="str">
            <v>PETWORTH WTW</v>
          </cell>
          <cell r="C248">
            <v>101984</v>
          </cell>
          <cell r="D248">
            <v>2709.9267931873592</v>
          </cell>
          <cell r="E248">
            <v>0</v>
          </cell>
          <cell r="F248">
            <v>62</v>
          </cell>
          <cell r="G248">
            <v>61.325643329829937</v>
          </cell>
          <cell r="H248">
            <v>48.691359716880385</v>
          </cell>
        </row>
        <row r="249">
          <cell r="B249" t="str">
            <v>PLUMPTON WTW</v>
          </cell>
          <cell r="C249">
            <v>101502</v>
          </cell>
          <cell r="D249">
            <v>56.657593918687205</v>
          </cell>
          <cell r="E249">
            <v>0</v>
          </cell>
          <cell r="F249">
            <v>74</v>
          </cell>
          <cell r="G249">
            <v>1.5303216117437415</v>
          </cell>
          <cell r="H249">
            <v>1.2150453877698819</v>
          </cell>
        </row>
        <row r="250">
          <cell r="B250" t="str">
            <v>POLING WTW</v>
          </cell>
          <cell r="C250">
            <v>102542</v>
          </cell>
          <cell r="D250">
            <v>63.163656665674999</v>
          </cell>
          <cell r="E250">
            <v>0</v>
          </cell>
          <cell r="F250">
            <v>62</v>
          </cell>
          <cell r="G250">
            <v>1.4293935503442252</v>
          </cell>
          <cell r="H250">
            <v>1.1349104837347077</v>
          </cell>
        </row>
        <row r="251">
          <cell r="B251" t="str">
            <v>PORTOBELLO BRIGHTON WTW</v>
          </cell>
          <cell r="C251">
            <v>111593</v>
          </cell>
          <cell r="D251">
            <v>305625.58590426377</v>
          </cell>
          <cell r="E251">
            <v>1</v>
          </cell>
          <cell r="F251">
            <v>90</v>
          </cell>
          <cell r="G251">
            <v>10039.800496955066</v>
          </cell>
          <cell r="H251">
            <v>7971.4049611146447</v>
          </cell>
        </row>
        <row r="252">
          <cell r="B252" t="str">
            <v>PORTSWOOD WTW</v>
          </cell>
          <cell r="C252">
            <v>100521</v>
          </cell>
          <cell r="D252">
            <v>80236.880250988266</v>
          </cell>
          <cell r="E252">
            <v>0</v>
          </cell>
          <cell r="F252">
            <v>74</v>
          </cell>
          <cell r="G252">
            <v>2167.1981355791931</v>
          </cell>
          <cell r="H252">
            <v>1720.7128742163598</v>
          </cell>
        </row>
        <row r="253">
          <cell r="B253" t="str">
            <v>POYNINGS WTW</v>
          </cell>
          <cell r="C253">
            <v>102360</v>
          </cell>
          <cell r="D253">
            <v>241.07428703395712</v>
          </cell>
          <cell r="E253">
            <v>0</v>
          </cell>
          <cell r="F253">
            <v>57</v>
          </cell>
          <cell r="G253">
            <v>5.0155505417414785</v>
          </cell>
          <cell r="H253">
            <v>3.9822488985996238</v>
          </cell>
        </row>
        <row r="254">
          <cell r="B254" t="str">
            <v>PULBOROUGH WTW</v>
          </cell>
          <cell r="C254">
            <v>101932</v>
          </cell>
          <cell r="D254">
            <v>9204.9333557859627</v>
          </cell>
          <cell r="E254">
            <v>0</v>
          </cell>
          <cell r="F254">
            <v>60.5</v>
          </cell>
          <cell r="G254">
            <v>203.2679408291435</v>
          </cell>
          <cell r="H254">
            <v>161.39076393524121</v>
          </cell>
        </row>
        <row r="255">
          <cell r="B255" t="str">
            <v>PYECOMBE EAST WTW</v>
          </cell>
          <cell r="C255">
            <v>102444</v>
          </cell>
          <cell r="D255">
            <v>127.668357600569</v>
          </cell>
          <cell r="E255">
            <v>0</v>
          </cell>
          <cell r="F255">
            <v>57</v>
          </cell>
          <cell r="G255">
            <v>2.6561401798798379</v>
          </cell>
          <cell r="H255">
            <v>2.1089232812675527</v>
          </cell>
        </row>
        <row r="256">
          <cell r="B256" t="str">
            <v>PYECOMBE WEST WTW</v>
          </cell>
          <cell r="C256">
            <v>100858</v>
          </cell>
          <cell r="D256">
            <v>97.983810681185204</v>
          </cell>
          <cell r="E256">
            <v>0</v>
          </cell>
          <cell r="F256">
            <v>57</v>
          </cell>
          <cell r="G256">
            <v>2.0385531812220581</v>
          </cell>
          <cell r="H256">
            <v>1.6185713000191586</v>
          </cell>
        </row>
        <row r="257">
          <cell r="B257" t="str">
            <v>QUARRY COTTAGES STONE IN OXNEY WTW</v>
          </cell>
          <cell r="C257">
            <v>101668</v>
          </cell>
          <cell r="D257">
            <v>35.928704746267002</v>
          </cell>
          <cell r="E257">
            <v>0</v>
          </cell>
          <cell r="F257">
            <v>62</v>
          </cell>
          <cell r="G257">
            <v>0.81306658840802226</v>
          </cell>
          <cell r="H257">
            <v>0.64555894696492744</v>
          </cell>
        </row>
        <row r="258">
          <cell r="B258" t="str">
            <v>QUEENBOROUGH WTW</v>
          </cell>
          <cell r="C258">
            <v>100504</v>
          </cell>
          <cell r="D258">
            <v>42510.371312066622</v>
          </cell>
          <cell r="E258">
            <v>1</v>
          </cell>
          <cell r="F258">
            <v>74</v>
          </cell>
          <cell r="G258">
            <v>1148.2051291389196</v>
          </cell>
          <cell r="H258">
            <v>911.65238448425214</v>
          </cell>
        </row>
        <row r="259">
          <cell r="B259" t="str">
            <v>QUICKBOURNE LANE NORTHIAM WTW</v>
          </cell>
          <cell r="C259">
            <v>103175</v>
          </cell>
          <cell r="D259">
            <v>1783.891898593833</v>
          </cell>
          <cell r="E259">
            <v>0</v>
          </cell>
          <cell r="F259">
            <v>57</v>
          </cell>
          <cell r="G259">
            <v>37.113870950244703</v>
          </cell>
          <cell r="H259">
            <v>29.467686644637659</v>
          </cell>
        </row>
        <row r="260">
          <cell r="B260" t="str">
            <v>READING STREET WTW</v>
          </cell>
          <cell r="C260">
            <v>109253</v>
          </cell>
          <cell r="D260">
            <v>28.299796334258598</v>
          </cell>
          <cell r="E260">
            <v>0</v>
          </cell>
          <cell r="F260">
            <v>62</v>
          </cell>
          <cell r="G260">
            <v>0.64042439104427196</v>
          </cell>
          <cell r="H260">
            <v>0.50848442352389733</v>
          </cell>
        </row>
        <row r="261">
          <cell r="B261" t="str">
            <v>REDGATE MILL CROWBOROUGH WTW</v>
          </cell>
          <cell r="C261">
            <v>102088</v>
          </cell>
          <cell r="D261">
            <v>22329.594685820644</v>
          </cell>
          <cell r="E261">
            <v>0</v>
          </cell>
          <cell r="F261">
            <v>74</v>
          </cell>
          <cell r="G261">
            <v>603.12235246401565</v>
          </cell>
          <cell r="H261">
            <v>478.86733546636799</v>
          </cell>
        </row>
        <row r="262">
          <cell r="B262" t="str">
            <v>REDLYNCH WTW</v>
          </cell>
          <cell r="C262">
            <v>100628</v>
          </cell>
          <cell r="D262">
            <v>790.71843382638929</v>
          </cell>
          <cell r="E262">
            <v>0</v>
          </cell>
          <cell r="F262">
            <v>77</v>
          </cell>
          <cell r="G262">
            <v>22.223141582690673</v>
          </cell>
          <cell r="H262">
            <v>17.64473916762994</v>
          </cell>
        </row>
        <row r="263">
          <cell r="B263" t="str">
            <v>RIPE WTW</v>
          </cell>
          <cell r="C263">
            <v>101447</v>
          </cell>
          <cell r="D263">
            <v>163.97250500866272</v>
          </cell>
          <cell r="E263">
            <v>0</v>
          </cell>
          <cell r="F263">
            <v>55</v>
          </cell>
          <cell r="G263">
            <v>3.2917480380489037</v>
          </cell>
          <cell r="H263">
            <v>2.6135834720222397</v>
          </cell>
        </row>
        <row r="264">
          <cell r="B264" t="str">
            <v>ROBERTSBRIDGE WTW</v>
          </cell>
          <cell r="C264">
            <v>102222</v>
          </cell>
          <cell r="D264">
            <v>2077.7551346208165</v>
          </cell>
          <cell r="E264">
            <v>0</v>
          </cell>
          <cell r="F264">
            <v>58</v>
          </cell>
          <cell r="G264">
            <v>43.986076199922685</v>
          </cell>
          <cell r="H264">
            <v>34.924083018021328</v>
          </cell>
        </row>
        <row r="265">
          <cell r="B265" t="str">
            <v>RODMELL WTW</v>
          </cell>
          <cell r="C265">
            <v>100937</v>
          </cell>
          <cell r="D265">
            <v>349.3743413448862</v>
          </cell>
          <cell r="E265">
            <v>0</v>
          </cell>
          <cell r="F265">
            <v>57</v>
          </cell>
          <cell r="G265">
            <v>7.268733171680358</v>
          </cell>
          <cell r="H265">
            <v>5.7712317772972099</v>
          </cell>
        </row>
        <row r="266">
          <cell r="B266" t="str">
            <v>ROGATE WTW</v>
          </cell>
          <cell r="C266">
            <v>100873</v>
          </cell>
          <cell r="D266">
            <v>952.41796886936879</v>
          </cell>
          <cell r="E266">
            <v>0</v>
          </cell>
          <cell r="F266">
            <v>62</v>
          </cell>
          <cell r="G266">
            <v>21.553218635513815</v>
          </cell>
          <cell r="H266">
            <v>17.112833468277671</v>
          </cell>
        </row>
        <row r="267">
          <cell r="B267" t="str">
            <v>ROLVENDEN LAYNE WTW</v>
          </cell>
          <cell r="C267">
            <v>101191</v>
          </cell>
          <cell r="D267">
            <v>386.6992544601369</v>
          </cell>
          <cell r="E267">
            <v>0</v>
          </cell>
          <cell r="F267">
            <v>74</v>
          </cell>
          <cell r="G267">
            <v>10.444746862968298</v>
          </cell>
          <cell r="H267">
            <v>8.2929244446942469</v>
          </cell>
        </row>
        <row r="268">
          <cell r="B268" t="str">
            <v>ROMSEY WTW</v>
          </cell>
          <cell r="C268">
            <v>100793</v>
          </cell>
          <cell r="D268">
            <v>20755.103252108496</v>
          </cell>
          <cell r="E268">
            <v>0</v>
          </cell>
          <cell r="F268">
            <v>87</v>
          </cell>
          <cell r="G268">
            <v>659.07830377070525</v>
          </cell>
          <cell r="H268">
            <v>523.29526488441923</v>
          </cell>
        </row>
        <row r="269">
          <cell r="B269" t="str">
            <v>ROUD WTW</v>
          </cell>
          <cell r="C269">
            <v>100106</v>
          </cell>
          <cell r="D269">
            <v>1849.3841158824798</v>
          </cell>
          <cell r="E269">
            <v>0</v>
          </cell>
          <cell r="F269">
            <v>77</v>
          </cell>
          <cell r="G269">
            <v>51.976940576877098</v>
          </cell>
          <cell r="H269">
            <v>41.268672829080579</v>
          </cell>
        </row>
        <row r="270">
          <cell r="B270" t="str">
            <v>RUSHLAKE GREEN WTW</v>
          </cell>
          <cell r="C270">
            <v>111819</v>
          </cell>
          <cell r="D270">
            <v>211.26900935989144</v>
          </cell>
          <cell r="E270">
            <v>0</v>
          </cell>
          <cell r="F270">
            <v>74</v>
          </cell>
          <cell r="G270">
            <v>5.7063759428106673</v>
          </cell>
          <cell r="H270">
            <v>4.5307507369595692</v>
          </cell>
        </row>
        <row r="271">
          <cell r="B271" t="str">
            <v>RYE WTW</v>
          </cell>
          <cell r="C271">
            <v>103192</v>
          </cell>
          <cell r="D271">
            <v>5493.336789539524</v>
          </cell>
          <cell r="E271">
            <v>0</v>
          </cell>
          <cell r="F271">
            <v>62</v>
          </cell>
          <cell r="G271">
            <v>124.31421154727943</v>
          </cell>
          <cell r="H271">
            <v>98.703049225488385</v>
          </cell>
        </row>
        <row r="272">
          <cell r="B272" t="str">
            <v>SADDLERS CLOSE SUTTON SCOTNEY WTW</v>
          </cell>
          <cell r="C272">
            <v>109532</v>
          </cell>
          <cell r="D272">
            <v>44.173866934212597</v>
          </cell>
          <cell r="E272">
            <v>0</v>
          </cell>
          <cell r="F272">
            <v>74</v>
          </cell>
          <cell r="G272">
            <v>1.1931361458930823</v>
          </cell>
          <cell r="H272">
            <v>0.94732673179530513</v>
          </cell>
        </row>
        <row r="273">
          <cell r="B273" t="str">
            <v>SANDHURST WTW</v>
          </cell>
          <cell r="C273">
            <v>100994</v>
          </cell>
          <cell r="D273">
            <v>1114.1348400985491</v>
          </cell>
          <cell r="E273">
            <v>0</v>
          </cell>
          <cell r="F273">
            <v>77</v>
          </cell>
          <cell r="G273">
            <v>31.312759680969723</v>
          </cell>
          <cell r="H273">
            <v>24.861717913894303</v>
          </cell>
        </row>
        <row r="274">
          <cell r="B274" t="str">
            <v>SANDOWN NEW WTW</v>
          </cell>
          <cell r="C274">
            <v>108922</v>
          </cell>
          <cell r="D274">
            <v>140214.0053661635</v>
          </cell>
          <cell r="E274">
            <v>1</v>
          </cell>
          <cell r="F274">
            <v>90</v>
          </cell>
          <cell r="G274">
            <v>4606.0300762784709</v>
          </cell>
          <cell r="H274">
            <v>3657.0976696424486</v>
          </cell>
        </row>
        <row r="275">
          <cell r="B275" t="str">
            <v>SCAYNES HILL WTW</v>
          </cell>
          <cell r="C275">
            <v>100676</v>
          </cell>
          <cell r="D275">
            <v>41907.526426533434</v>
          </cell>
          <cell r="E275">
            <v>0</v>
          </cell>
          <cell r="F275">
            <v>77</v>
          </cell>
          <cell r="G275">
            <v>1177.8110302177222</v>
          </cell>
          <cell r="H275">
            <v>935.15889009752721</v>
          </cell>
        </row>
        <row r="276">
          <cell r="B276" t="str">
            <v>SEDLESCOMBE WTW</v>
          </cell>
          <cell r="C276">
            <v>102980</v>
          </cell>
          <cell r="D276">
            <v>1066.0260488724718</v>
          </cell>
          <cell r="E276">
            <v>0</v>
          </cell>
          <cell r="F276">
            <v>74</v>
          </cell>
          <cell r="G276">
            <v>28.793363580045462</v>
          </cell>
          <cell r="H276">
            <v>22.86136675313055</v>
          </cell>
        </row>
        <row r="277">
          <cell r="B277" t="str">
            <v>SELLINDGE WTW</v>
          </cell>
          <cell r="C277">
            <v>101167</v>
          </cell>
          <cell r="D277">
            <v>6440.5383062925757</v>
          </cell>
          <cell r="E277">
            <v>0</v>
          </cell>
          <cell r="F277">
            <v>84</v>
          </cell>
          <cell r="G277">
            <v>197.46690447093036</v>
          </cell>
          <cell r="H277">
            <v>156.78485468241379</v>
          </cell>
        </row>
        <row r="278">
          <cell r="B278" t="str">
            <v>SHALFLEET WTW</v>
          </cell>
          <cell r="C278">
            <v>102473</v>
          </cell>
          <cell r="D278">
            <v>803.82680642208175</v>
          </cell>
          <cell r="E278">
            <v>0</v>
          </cell>
          <cell r="F278">
            <v>74</v>
          </cell>
          <cell r="G278">
            <v>21.711362041460429</v>
          </cell>
          <cell r="H278">
            <v>17.238396235298065</v>
          </cell>
        </row>
        <row r="279">
          <cell r="B279" t="str">
            <v>SHIPLEY WTW</v>
          </cell>
          <cell r="C279">
            <v>100246</v>
          </cell>
          <cell r="D279">
            <v>99.3033777630434</v>
          </cell>
          <cell r="E279">
            <v>0</v>
          </cell>
          <cell r="F279">
            <v>57</v>
          </cell>
          <cell r="G279">
            <v>2.066006774360118</v>
          </cell>
          <cell r="H279">
            <v>1.6403689152812873</v>
          </cell>
        </row>
        <row r="280">
          <cell r="B280" t="str">
            <v>SHIPTON BELLINGER WTW</v>
          </cell>
          <cell r="C280">
            <v>100520</v>
          </cell>
          <cell r="D280">
            <v>1418.9719201898599</v>
          </cell>
          <cell r="E280">
            <v>0</v>
          </cell>
          <cell r="F280">
            <v>55</v>
          </cell>
          <cell r="G280">
            <v>28.485861297811436</v>
          </cell>
          <cell r="H280">
            <v>22.617215963590677</v>
          </cell>
        </row>
        <row r="281">
          <cell r="B281" t="str">
            <v>SHOREHAM WTW</v>
          </cell>
          <cell r="C281">
            <v>103237</v>
          </cell>
          <cell r="D281">
            <v>58752.836736918565</v>
          </cell>
          <cell r="E281">
            <v>0</v>
          </cell>
          <cell r="F281">
            <v>84</v>
          </cell>
          <cell r="G281">
            <v>1801.3619743539232</v>
          </cell>
          <cell r="H281">
            <v>1430.2461272495543</v>
          </cell>
        </row>
        <row r="282">
          <cell r="B282" t="str">
            <v>SHORWELL WTW</v>
          </cell>
          <cell r="C282">
            <v>100958</v>
          </cell>
          <cell r="D282">
            <v>459.47217329578467</v>
          </cell>
          <cell r="E282">
            <v>0</v>
          </cell>
          <cell r="F282">
            <v>55</v>
          </cell>
          <cell r="G282">
            <v>9.2239038789128767</v>
          </cell>
          <cell r="H282">
            <v>7.3235990260474395</v>
          </cell>
        </row>
        <row r="283">
          <cell r="B283" t="str">
            <v>SIDLESHAM WTW</v>
          </cell>
          <cell r="C283">
            <v>102205</v>
          </cell>
          <cell r="D283">
            <v>26359.657659307031</v>
          </cell>
          <cell r="E283">
            <v>0</v>
          </cell>
          <cell r="F283">
            <v>90</v>
          </cell>
          <cell r="G283">
            <v>865.91475410823591</v>
          </cell>
          <cell r="H283">
            <v>687.51935547864832</v>
          </cell>
        </row>
        <row r="284">
          <cell r="B284" t="str">
            <v>SISSINGHURST WTW</v>
          </cell>
          <cell r="C284">
            <v>101394</v>
          </cell>
          <cell r="D284">
            <v>1111.000434844723</v>
          </cell>
          <cell r="E284">
            <v>0</v>
          </cell>
          <cell r="F284">
            <v>84</v>
          </cell>
          <cell r="G284">
            <v>34.063273332339215</v>
          </cell>
          <cell r="H284">
            <v>27.045571883182834</v>
          </cell>
        </row>
        <row r="285">
          <cell r="B285" t="str">
            <v>SITTINGBOURNE WTW</v>
          </cell>
          <cell r="C285">
            <v>103224</v>
          </cell>
          <cell r="D285">
            <v>77964.632993093008</v>
          </cell>
          <cell r="E285">
            <v>0</v>
          </cell>
          <cell r="F285">
            <v>68</v>
          </cell>
          <cell r="G285">
            <v>1935.0821908885684</v>
          </cell>
          <cell r="H285">
            <v>1536.4173602146795</v>
          </cell>
        </row>
        <row r="286">
          <cell r="B286" t="str">
            <v>SLAUGHAM WTW</v>
          </cell>
          <cell r="C286">
            <v>101670</v>
          </cell>
          <cell r="D286">
            <v>86.377690917677967</v>
          </cell>
          <cell r="E286">
            <v>0</v>
          </cell>
          <cell r="F286">
            <v>60</v>
          </cell>
          <cell r="G286">
            <v>1.8916714310971474</v>
          </cell>
          <cell r="H286">
            <v>1.501950067157209</v>
          </cell>
        </row>
        <row r="287">
          <cell r="B287" t="str">
            <v>SLINFOLD WTW</v>
          </cell>
          <cell r="C287">
            <v>102513</v>
          </cell>
          <cell r="D287">
            <v>1147.7600017489888</v>
          </cell>
          <cell r="E287">
            <v>0</v>
          </cell>
          <cell r="F287">
            <v>62</v>
          </cell>
          <cell r="G287">
            <v>25.973808839579615</v>
          </cell>
          <cell r="H287">
            <v>20.622695511296573</v>
          </cell>
        </row>
        <row r="288">
          <cell r="B288" t="str">
            <v>SLOWHILL COPSE MARCHWOOD WTW</v>
          </cell>
          <cell r="C288">
            <v>103202</v>
          </cell>
          <cell r="D288">
            <v>68230.627446405066</v>
          </cell>
          <cell r="E288">
            <v>1</v>
          </cell>
          <cell r="F288">
            <v>80</v>
          </cell>
          <cell r="G288">
            <v>1992.3343214350277</v>
          </cell>
          <cell r="H288">
            <v>1581.8744305629243</v>
          </cell>
        </row>
        <row r="289">
          <cell r="B289" t="str">
            <v>SMALL DOLE WTW</v>
          </cell>
          <cell r="C289">
            <v>101278</v>
          </cell>
          <cell r="D289">
            <v>886.42774280198046</v>
          </cell>
          <cell r="E289">
            <v>0</v>
          </cell>
          <cell r="F289">
            <v>65</v>
          </cell>
          <cell r="G289">
            <v>21.030498197976986</v>
          </cell>
          <cell r="H289">
            <v>16.697803678560152</v>
          </cell>
        </row>
        <row r="290">
          <cell r="B290" t="str">
            <v>SMALLHOLDINGS RINGMER WTW</v>
          </cell>
          <cell r="C290">
            <v>102081</v>
          </cell>
          <cell r="D290">
            <v>68.780610606701174</v>
          </cell>
          <cell r="E290">
            <v>0</v>
          </cell>
          <cell r="F290">
            <v>57</v>
          </cell>
          <cell r="G290">
            <v>1.430980603672418</v>
          </cell>
          <cell r="H290">
            <v>1.1361705729942251</v>
          </cell>
        </row>
        <row r="291">
          <cell r="B291" t="str">
            <v>SMARDEN WTW</v>
          </cell>
          <cell r="C291">
            <v>102777</v>
          </cell>
          <cell r="D291">
            <v>962.02048054449767</v>
          </cell>
          <cell r="E291">
            <v>0</v>
          </cell>
          <cell r="F291">
            <v>77</v>
          </cell>
          <cell r="G291">
            <v>27.037585605703104</v>
          </cell>
          <cell r="H291">
            <v>21.467313429109492</v>
          </cell>
        </row>
        <row r="292">
          <cell r="B292" t="str">
            <v>SMITHS LANE GOUDHURST WTW</v>
          </cell>
          <cell r="C292">
            <v>102907</v>
          </cell>
          <cell r="D292">
            <v>245.23265571287914</v>
          </cell>
          <cell r="E292">
            <v>0</v>
          </cell>
          <cell r="F292">
            <v>57</v>
          </cell>
          <cell r="G292">
            <v>5.10206540210645</v>
          </cell>
          <cell r="H292">
            <v>4.0509400033016183</v>
          </cell>
        </row>
        <row r="293">
          <cell r="B293" t="str">
            <v>SOUTH AMBERSHAM WTW</v>
          </cell>
          <cell r="C293">
            <v>100115</v>
          </cell>
          <cell r="D293">
            <v>14247.070220962174</v>
          </cell>
          <cell r="E293">
            <v>0</v>
          </cell>
          <cell r="F293">
            <v>74</v>
          </cell>
          <cell r="G293">
            <v>384.81336666818828</v>
          </cell>
          <cell r="H293">
            <v>305.53427641240052</v>
          </cell>
        </row>
        <row r="294">
          <cell r="B294" t="str">
            <v>SOUTH HARTING WTW</v>
          </cell>
          <cell r="C294">
            <v>102447</v>
          </cell>
          <cell r="D294">
            <v>945.0974840657525</v>
          </cell>
          <cell r="E294">
            <v>0</v>
          </cell>
          <cell r="F294">
            <v>77</v>
          </cell>
          <cell r="G294">
            <v>26.561964789667975</v>
          </cell>
          <cell r="H294">
            <v>21.089679816399588</v>
          </cell>
        </row>
        <row r="295">
          <cell r="B295" t="str">
            <v>SOUTHWICK WTW</v>
          </cell>
          <cell r="C295">
            <v>101581</v>
          </cell>
          <cell r="D295">
            <v>531.90214652532495</v>
          </cell>
          <cell r="E295">
            <v>0</v>
          </cell>
          <cell r="F295">
            <v>77</v>
          </cell>
          <cell r="G295">
            <v>14.949109828094258</v>
          </cell>
          <cell r="H295">
            <v>11.869300419272225</v>
          </cell>
        </row>
        <row r="296">
          <cell r="B296" t="str">
            <v>SPELDHURST WTW</v>
          </cell>
          <cell r="C296">
            <v>102082</v>
          </cell>
          <cell r="D296">
            <v>3947.9890929719932</v>
          </cell>
          <cell r="E296">
            <v>0</v>
          </cell>
          <cell r="F296">
            <v>60</v>
          </cell>
          <cell r="G296">
            <v>86.460961136086652</v>
          </cell>
          <cell r="H296">
            <v>68.648309769897438</v>
          </cell>
        </row>
        <row r="297">
          <cell r="B297" t="str">
            <v>ST HELENS WTW</v>
          </cell>
          <cell r="C297">
            <v>100877</v>
          </cell>
          <cell r="D297">
            <v>1311.3250277127183</v>
          </cell>
          <cell r="E297">
            <v>0</v>
          </cell>
          <cell r="F297">
            <v>57</v>
          </cell>
          <cell r="G297">
            <v>27.282117201563103</v>
          </cell>
          <cell r="H297">
            <v>21.661466726974211</v>
          </cell>
        </row>
        <row r="298">
          <cell r="B298" t="str">
            <v>ST JOHNS CROWBOROUGH WTW</v>
          </cell>
          <cell r="C298">
            <v>101657</v>
          </cell>
          <cell r="D298">
            <v>2620.384014361473</v>
          </cell>
          <cell r="E298">
            <v>0</v>
          </cell>
          <cell r="F298">
            <v>55</v>
          </cell>
          <cell r="G298">
            <v>52.604209088306568</v>
          </cell>
          <cell r="H298">
            <v>41.766711741853435</v>
          </cell>
        </row>
        <row r="299">
          <cell r="B299" t="str">
            <v>ST MARY HOO WTW</v>
          </cell>
          <cell r="C299">
            <v>101790</v>
          </cell>
          <cell r="D299">
            <v>31.399790392411798</v>
          </cell>
          <cell r="E299">
            <v>0</v>
          </cell>
          <cell r="F299">
            <v>57</v>
          </cell>
          <cell r="G299">
            <v>0.65327263911412747</v>
          </cell>
          <cell r="H299">
            <v>0.51868568085333733</v>
          </cell>
        </row>
        <row r="300">
          <cell r="B300" t="str">
            <v>STAMFORD BUILDINGS FIRLE WTW</v>
          </cell>
          <cell r="C300">
            <v>103009</v>
          </cell>
          <cell r="D300">
            <v>29.491442284112502</v>
          </cell>
          <cell r="E300">
            <v>0</v>
          </cell>
          <cell r="F300">
            <v>57</v>
          </cell>
          <cell r="G300">
            <v>0.61356945672096053</v>
          </cell>
          <cell r="H300">
            <v>0.48716213163570915</v>
          </cell>
        </row>
        <row r="301">
          <cell r="B301" t="str">
            <v>STAPLECROSS WTW</v>
          </cell>
          <cell r="C301">
            <v>103026</v>
          </cell>
          <cell r="D301">
            <v>504.95315283080299</v>
          </cell>
          <cell r="E301">
            <v>0</v>
          </cell>
          <cell r="F301">
            <v>63</v>
          </cell>
          <cell r="G301">
            <v>11.611397749344315</v>
          </cell>
          <cell r="H301">
            <v>9.2192223991572959</v>
          </cell>
        </row>
        <row r="302">
          <cell r="B302" t="str">
            <v>STAPLEFIELD WTW</v>
          </cell>
          <cell r="C302">
            <v>101464</v>
          </cell>
          <cell r="D302">
            <v>152.17726603080101</v>
          </cell>
          <cell r="E302">
            <v>0</v>
          </cell>
          <cell r="F302">
            <v>77</v>
          </cell>
          <cell r="G302">
            <v>4.2769420617956619</v>
          </cell>
          <cell r="H302">
            <v>3.395808231462154</v>
          </cell>
        </row>
        <row r="303">
          <cell r="B303" t="str">
            <v>STAPLEHURST WTW</v>
          </cell>
          <cell r="C303">
            <v>101943</v>
          </cell>
          <cell r="D303">
            <v>6166.4552182943653</v>
          </cell>
          <cell r="E303">
            <v>0</v>
          </cell>
          <cell r="F303">
            <v>74</v>
          </cell>
          <cell r="G303">
            <v>166.55595544613081</v>
          </cell>
          <cell r="H303">
            <v>132.24216655989784</v>
          </cell>
        </row>
        <row r="304">
          <cell r="B304" t="str">
            <v>STEYNING WTW</v>
          </cell>
          <cell r="C304">
            <v>100697</v>
          </cell>
          <cell r="D304">
            <v>9601.0634297954875</v>
          </cell>
          <cell r="E304">
            <v>0</v>
          </cell>
          <cell r="F304">
            <v>74</v>
          </cell>
          <cell r="G304">
            <v>259.32472323877613</v>
          </cell>
          <cell r="H304">
            <v>205.89875127421212</v>
          </cell>
        </row>
        <row r="305">
          <cell r="B305" t="str">
            <v>STOCKBRIDGE WTW</v>
          </cell>
          <cell r="C305">
            <v>100939</v>
          </cell>
          <cell r="D305">
            <v>838.55254556738419</v>
          </cell>
          <cell r="E305">
            <v>0</v>
          </cell>
          <cell r="F305">
            <v>74</v>
          </cell>
          <cell r="G305">
            <v>22.64930425577505</v>
          </cell>
          <cell r="H305">
            <v>17.983103983494257</v>
          </cell>
        </row>
        <row r="306">
          <cell r="B306" t="str">
            <v>STOKE WTW</v>
          </cell>
          <cell r="C306">
            <v>101001</v>
          </cell>
          <cell r="D306">
            <v>3301.4798073244619</v>
          </cell>
          <cell r="E306">
            <v>0</v>
          </cell>
          <cell r="F306">
            <v>62</v>
          </cell>
          <cell r="G306">
            <v>74.712488039752571</v>
          </cell>
          <cell r="H306">
            <v>59.320252229905215</v>
          </cell>
        </row>
        <row r="307">
          <cell r="B307" t="str">
            <v>STONE GREEN STONE IN OXNEY WTW</v>
          </cell>
          <cell r="C307">
            <v>102806</v>
          </cell>
          <cell r="D307">
            <v>156.24503951488606</v>
          </cell>
          <cell r="E307">
            <v>0</v>
          </cell>
          <cell r="F307">
            <v>55</v>
          </cell>
          <cell r="G307">
            <v>3.1366191682613374</v>
          </cell>
          <cell r="H307">
            <v>2.4904141876712451</v>
          </cell>
        </row>
        <row r="308">
          <cell r="B308" t="str">
            <v>STONE HILL ROAD EGERTON WTW</v>
          </cell>
          <cell r="C308">
            <v>102698</v>
          </cell>
          <cell r="D308">
            <v>549.51902335269381</v>
          </cell>
          <cell r="E308">
            <v>0</v>
          </cell>
          <cell r="F308">
            <v>57</v>
          </cell>
          <cell r="G308">
            <v>11.432743280852794</v>
          </cell>
          <cell r="H308">
            <v>9.0773742501935253</v>
          </cell>
        </row>
        <row r="309">
          <cell r="B309" t="str">
            <v>STONEGATE WTW</v>
          </cell>
          <cell r="C309">
            <v>101607</v>
          </cell>
          <cell r="D309">
            <v>212.60294786964423</v>
          </cell>
          <cell r="E309">
            <v>0</v>
          </cell>
          <cell r="F309">
            <v>57</v>
          </cell>
          <cell r="G309">
            <v>4.4232043304279482</v>
          </cell>
          <cell r="H309">
            <v>3.5119376081517504</v>
          </cell>
        </row>
        <row r="310">
          <cell r="B310" t="str">
            <v>STORRINGTON WTW</v>
          </cell>
          <cell r="C310">
            <v>103208</v>
          </cell>
          <cell r="D310">
            <v>8031.3417453232232</v>
          </cell>
          <cell r="E310">
            <v>0</v>
          </cell>
          <cell r="F310">
            <v>60</v>
          </cell>
          <cell r="G310">
            <v>175.88638422257858</v>
          </cell>
          <cell r="H310">
            <v>139.65034426825568</v>
          </cell>
        </row>
        <row r="311">
          <cell r="B311" t="str">
            <v>STREAT WTW</v>
          </cell>
          <cell r="C311">
            <v>102637</v>
          </cell>
          <cell r="D311">
            <v>50.771790803092685</v>
          </cell>
          <cell r="E311">
            <v>0</v>
          </cell>
          <cell r="F311">
            <v>57</v>
          </cell>
          <cell r="G311">
            <v>1.0563071076583435</v>
          </cell>
          <cell r="H311">
            <v>0.83868715528780946</v>
          </cell>
        </row>
        <row r="312">
          <cell r="B312" t="str">
            <v>STUBBS LANE BREDE WTW</v>
          </cell>
          <cell r="C312">
            <v>101153</v>
          </cell>
          <cell r="D312">
            <v>1177.9674376178866</v>
          </cell>
          <cell r="E312">
            <v>0</v>
          </cell>
          <cell r="F312">
            <v>77</v>
          </cell>
          <cell r="G312">
            <v>33.106774834250707</v>
          </cell>
          <cell r="H312">
            <v>26.286130809102342</v>
          </cell>
        </row>
        <row r="313">
          <cell r="B313" t="str">
            <v>SUMMER LANE PAGHAM WTW</v>
          </cell>
          <cell r="C313">
            <v>100093</v>
          </cell>
          <cell r="D313">
            <v>9916.1284457563524</v>
          </cell>
          <cell r="E313">
            <v>0</v>
          </cell>
          <cell r="F313">
            <v>57</v>
          </cell>
          <cell r="G313">
            <v>206.30505231396091</v>
          </cell>
          <cell r="H313">
            <v>163.80217097115536</v>
          </cell>
        </row>
        <row r="314">
          <cell r="B314" t="str">
            <v>SUTTON VALENCE WTW</v>
          </cell>
          <cell r="C314">
            <v>102970</v>
          </cell>
          <cell r="D314">
            <v>1127.5481868360832</v>
          </cell>
          <cell r="E314">
            <v>0</v>
          </cell>
          <cell r="F314">
            <v>75</v>
          </cell>
          <cell r="G314">
            <v>30.866631614637779</v>
          </cell>
          <cell r="H314">
            <v>24.507500966821546</v>
          </cell>
        </row>
        <row r="315">
          <cell r="B315" t="str">
            <v>SWALECLIFFE WTW</v>
          </cell>
          <cell r="C315">
            <v>102571</v>
          </cell>
          <cell r="D315">
            <v>36123.939748667013</v>
          </cell>
          <cell r="E315">
            <v>0</v>
          </cell>
          <cell r="F315">
            <v>74</v>
          </cell>
          <cell r="G315">
            <v>975.70761261149596</v>
          </cell>
          <cell r="H315">
            <v>774.69273479363392</v>
          </cell>
        </row>
        <row r="316">
          <cell r="B316" t="str">
            <v>TANGMERE WTW</v>
          </cell>
          <cell r="C316">
            <v>101474</v>
          </cell>
          <cell r="D316">
            <v>7631.0877476646401</v>
          </cell>
          <cell r="E316">
            <v>0</v>
          </cell>
          <cell r="F316">
            <v>77</v>
          </cell>
          <cell r="G316">
            <v>214.47172114811471</v>
          </cell>
          <cell r="H316">
            <v>170.28634607803104</v>
          </cell>
        </row>
        <row r="317">
          <cell r="B317" t="str">
            <v>TENTERDEN WTW</v>
          </cell>
          <cell r="C317">
            <v>101364</v>
          </cell>
          <cell r="D317">
            <v>8609.0804914674191</v>
          </cell>
          <cell r="E317">
            <v>0</v>
          </cell>
          <cell r="F317">
            <v>74</v>
          </cell>
          <cell r="G317">
            <v>232.53126407453499</v>
          </cell>
          <cell r="H317">
            <v>184.62526945831041</v>
          </cell>
        </row>
        <row r="318">
          <cell r="B318" t="str">
            <v>TEYNHAM WTW</v>
          </cell>
          <cell r="C318">
            <v>102131</v>
          </cell>
          <cell r="D318">
            <v>4547.2989410049604</v>
          </cell>
          <cell r="E318">
            <v>0</v>
          </cell>
          <cell r="F318">
            <v>55</v>
          </cell>
          <cell r="G318">
            <v>91.287026240674578</v>
          </cell>
          <cell r="H318">
            <v>72.480110942544457</v>
          </cell>
        </row>
        <row r="319">
          <cell r="B319" t="str">
            <v>THORNHAM WTW</v>
          </cell>
          <cell r="C319">
            <v>101163</v>
          </cell>
          <cell r="D319">
            <v>20746.649063282708</v>
          </cell>
          <cell r="E319">
            <v>0</v>
          </cell>
          <cell r="F319">
            <v>73</v>
          </cell>
          <cell r="G319">
            <v>552.79446429116774</v>
          </cell>
          <cell r="H319">
            <v>438.90797794874237</v>
          </cell>
        </row>
        <row r="320">
          <cell r="B320" t="str">
            <v>THORNS BEACH OTF</v>
          </cell>
          <cell r="C320">
            <v>100792</v>
          </cell>
          <cell r="D320">
            <v>22.4277877575955</v>
          </cell>
          <cell r="E320">
            <v>0</v>
          </cell>
          <cell r="F320">
            <v>62</v>
          </cell>
          <cell r="G320">
            <v>0.50754083695438612</v>
          </cell>
          <cell r="H320">
            <v>0.40297748415354595</v>
          </cell>
        </row>
        <row r="321">
          <cell r="B321" t="str">
            <v>THRESHERS FIELD HEVER WTW</v>
          </cell>
          <cell r="C321">
            <v>111189</v>
          </cell>
          <cell r="D321">
            <v>20.948815230280399</v>
          </cell>
          <cell r="E321">
            <v>0</v>
          </cell>
          <cell r="F321">
            <v>57</v>
          </cell>
          <cell r="G321">
            <v>0.43584010086598374</v>
          </cell>
          <cell r="H321">
            <v>0.34604850398665837</v>
          </cell>
        </row>
        <row r="322">
          <cell r="B322" t="str">
            <v>TICEHURST WTW</v>
          </cell>
          <cell r="C322">
            <v>102260</v>
          </cell>
          <cell r="D322">
            <v>2779.1336242962047</v>
          </cell>
          <cell r="E322">
            <v>0</v>
          </cell>
          <cell r="F322">
            <v>77</v>
          </cell>
          <cell r="G322">
            <v>78.107550510844845</v>
          </cell>
          <cell r="H322">
            <v>62.015865338309816</v>
          </cell>
        </row>
        <row r="323">
          <cell r="B323" t="str">
            <v>TILLINGTON WTW</v>
          </cell>
          <cell r="C323">
            <v>102180</v>
          </cell>
          <cell r="D323">
            <v>375.88755992653785</v>
          </cell>
          <cell r="E323">
            <v>0</v>
          </cell>
          <cell r="F323">
            <v>62</v>
          </cell>
          <cell r="G323">
            <v>8.5063354811375511</v>
          </cell>
          <cell r="H323">
            <v>6.7538637720750003</v>
          </cell>
        </row>
        <row r="324">
          <cell r="B324" t="str">
            <v>TONBRIDGE WTW</v>
          </cell>
          <cell r="C324">
            <v>100480</v>
          </cell>
          <cell r="D324">
            <v>51475.436227390077</v>
          </cell>
          <cell r="E324">
            <v>0</v>
          </cell>
          <cell r="F324">
            <v>74</v>
          </cell>
          <cell r="G324">
            <v>1390.3515325018061</v>
          </cell>
          <cell r="H324">
            <v>1103.9118862212038</v>
          </cell>
        </row>
        <row r="325">
          <cell r="B325" t="str">
            <v>TROTTON WTW</v>
          </cell>
          <cell r="C325">
            <v>100024</v>
          </cell>
          <cell r="D325">
            <v>110.429946750087</v>
          </cell>
          <cell r="E325">
            <v>0</v>
          </cell>
          <cell r="F325">
            <v>62</v>
          </cell>
          <cell r="G325">
            <v>2.4990296949544688</v>
          </cell>
          <cell r="H325">
            <v>1.98418063330786</v>
          </cell>
        </row>
        <row r="326">
          <cell r="B326" t="str">
            <v>TUNBRIDGE WELLS NORTH WTW</v>
          </cell>
          <cell r="C326">
            <v>102261</v>
          </cell>
          <cell r="D326">
            <v>34245.902133298456</v>
          </cell>
          <cell r="E326">
            <v>0</v>
          </cell>
          <cell r="F326">
            <v>93</v>
          </cell>
          <cell r="G326">
            <v>1162.4771479148162</v>
          </cell>
          <cell r="H326">
            <v>922.98408786917571</v>
          </cell>
        </row>
        <row r="327">
          <cell r="B327" t="str">
            <v>TUNBRIDGE WELLS SOUTH WTW</v>
          </cell>
          <cell r="C327">
            <v>100248</v>
          </cell>
          <cell r="D327">
            <v>30829.726681839482</v>
          </cell>
          <cell r="E327">
            <v>0</v>
          </cell>
          <cell r="F327">
            <v>87</v>
          </cell>
          <cell r="G327">
            <v>978.9979707818128</v>
          </cell>
          <cell r="H327">
            <v>777.30521473789804</v>
          </cell>
        </row>
        <row r="328">
          <cell r="B328" t="str">
            <v>UCKFIELD WTW</v>
          </cell>
          <cell r="C328">
            <v>102603</v>
          </cell>
          <cell r="D328">
            <v>25453.108916465731</v>
          </cell>
          <cell r="E328">
            <v>0</v>
          </cell>
          <cell r="F328">
            <v>77</v>
          </cell>
          <cell r="G328">
            <v>715.35962609726937</v>
          </cell>
          <cell r="H328">
            <v>567.98153251973054</v>
          </cell>
        </row>
        <row r="329">
          <cell r="B329" t="str">
            <v>UDIMORE WTW</v>
          </cell>
          <cell r="C329">
            <v>100169</v>
          </cell>
          <cell r="D329">
            <v>37.256205091426402</v>
          </cell>
          <cell r="E329">
            <v>0</v>
          </cell>
          <cell r="F329">
            <v>62</v>
          </cell>
          <cell r="G329">
            <v>0.84310792121897948</v>
          </cell>
          <cell r="H329">
            <v>0.6694111768454305</v>
          </cell>
        </row>
        <row r="330">
          <cell r="B330" t="str">
            <v>ULCOMBE WTW</v>
          </cell>
          <cell r="C330">
            <v>102403</v>
          </cell>
          <cell r="D330">
            <v>756.72674310333161</v>
          </cell>
          <cell r="E330">
            <v>0</v>
          </cell>
          <cell r="F330">
            <v>74</v>
          </cell>
          <cell r="G330">
            <v>20.439189331220987</v>
          </cell>
          <cell r="H330">
            <v>16.228316019374155</v>
          </cell>
        </row>
        <row r="331">
          <cell r="B331" t="str">
            <v>UNDERHILL GOUDHURST WTW</v>
          </cell>
          <cell r="C331">
            <v>100909</v>
          </cell>
          <cell r="D331">
            <v>710.36524450546119</v>
          </cell>
          <cell r="E331">
            <v>0</v>
          </cell>
          <cell r="F331">
            <v>57</v>
          </cell>
          <cell r="G331">
            <v>14.779148911936119</v>
          </cell>
          <cell r="H331">
            <v>11.734354780594497</v>
          </cell>
        </row>
        <row r="332">
          <cell r="B332" t="str">
            <v>VINES CROSS WTW</v>
          </cell>
          <cell r="C332">
            <v>100550</v>
          </cell>
          <cell r="D332">
            <v>13683.839828612889</v>
          </cell>
          <cell r="E332">
            <v>0</v>
          </cell>
          <cell r="F332">
            <v>74</v>
          </cell>
          <cell r="G332">
            <v>369.60051377083414</v>
          </cell>
          <cell r="H332">
            <v>293.45556916164833</v>
          </cell>
        </row>
        <row r="333">
          <cell r="B333" t="str">
            <v>WALLCROUCH WTW</v>
          </cell>
          <cell r="C333">
            <v>101922</v>
          </cell>
          <cell r="D333">
            <v>154.919146293366</v>
          </cell>
          <cell r="E333">
            <v>0</v>
          </cell>
          <cell r="F333">
            <v>62</v>
          </cell>
          <cell r="G333">
            <v>3.5058202806188725</v>
          </cell>
          <cell r="H333">
            <v>2.7835526399331689</v>
          </cell>
        </row>
        <row r="334">
          <cell r="B334" t="str">
            <v>WAREHORNE WTW</v>
          </cell>
          <cell r="C334">
            <v>103152</v>
          </cell>
          <cell r="D334">
            <v>458.15337780048941</v>
          </cell>
          <cell r="E334">
            <v>0</v>
          </cell>
          <cell r="F334">
            <v>74</v>
          </cell>
          <cell r="G334">
            <v>12.37472273439122</v>
          </cell>
          <cell r="H334">
            <v>9.8252874872624911</v>
          </cell>
        </row>
        <row r="335">
          <cell r="B335" t="str">
            <v>WARNINGLID WTW</v>
          </cell>
          <cell r="C335">
            <v>100703</v>
          </cell>
          <cell r="D335">
            <v>236.10234521536401</v>
          </cell>
          <cell r="E335">
            <v>0</v>
          </cell>
          <cell r="F335">
            <v>62</v>
          </cell>
          <cell r="G335">
            <v>5.3429960722236878</v>
          </cell>
          <cell r="H335">
            <v>4.2422342366521413</v>
          </cell>
        </row>
        <row r="336">
          <cell r="B336" t="str">
            <v>WARTLING WTW</v>
          </cell>
          <cell r="C336">
            <v>100483</v>
          </cell>
          <cell r="D336">
            <v>58.14994815487897</v>
          </cell>
          <cell r="E336">
            <v>0</v>
          </cell>
          <cell r="F336">
            <v>62</v>
          </cell>
          <cell r="G336">
            <v>1.3159333267449109</v>
          </cell>
          <cell r="H336">
            <v>1.0448252883602525</v>
          </cell>
        </row>
        <row r="337">
          <cell r="B337" t="str">
            <v>WASHWELL LANE WADHURST WTW</v>
          </cell>
          <cell r="C337">
            <v>100901</v>
          </cell>
          <cell r="D337">
            <v>769.85604443303998</v>
          </cell>
          <cell r="E337">
            <v>0</v>
          </cell>
          <cell r="F337">
            <v>77</v>
          </cell>
          <cell r="G337">
            <v>21.636804128790587</v>
          </cell>
          <cell r="H337">
            <v>17.17919871288445</v>
          </cell>
        </row>
        <row r="338">
          <cell r="B338" t="str">
            <v>WATERINGBURY WTW</v>
          </cell>
          <cell r="C338">
            <v>101286</v>
          </cell>
          <cell r="D338">
            <v>10011.736967262283</v>
          </cell>
          <cell r="E338">
            <v>0</v>
          </cell>
          <cell r="F338">
            <v>62</v>
          </cell>
          <cell r="G338">
            <v>226.56560756914544</v>
          </cell>
          <cell r="H338">
            <v>179.88865503277569</v>
          </cell>
        </row>
        <row r="339">
          <cell r="B339" t="str">
            <v>WEATHERLEES HILL A WTW</v>
          </cell>
          <cell r="C339">
            <v>101814</v>
          </cell>
          <cell r="D339">
            <v>92519.019951170238</v>
          </cell>
          <cell r="E339">
            <v>0</v>
          </cell>
          <cell r="F339">
            <v>64</v>
          </cell>
          <cell r="G339">
            <v>2161.2443060593369</v>
          </cell>
          <cell r="H339">
            <v>1715.9856501857023</v>
          </cell>
        </row>
        <row r="340">
          <cell r="B340" t="str">
            <v>WEATHERLEES HILL B WTW</v>
          </cell>
          <cell r="C340">
            <v>110654</v>
          </cell>
          <cell r="D340">
            <v>102258.20206937449</v>
          </cell>
          <cell r="E340">
            <v>0</v>
          </cell>
          <cell r="F340">
            <v>55</v>
          </cell>
          <cell r="G340">
            <v>2052.8334065426925</v>
          </cell>
          <cell r="H340">
            <v>1629.9095192398756</v>
          </cell>
        </row>
        <row r="341">
          <cell r="B341" t="str">
            <v>WEST HOATHLY WTW</v>
          </cell>
          <cell r="C341">
            <v>101758</v>
          </cell>
          <cell r="D341">
            <v>1367.4869487052699</v>
          </cell>
          <cell r="E341">
            <v>0</v>
          </cell>
          <cell r="F341">
            <v>75</v>
          </cell>
          <cell r="G341">
            <v>37.434955220806764</v>
          </cell>
          <cell r="H341">
            <v>29.722621266901371</v>
          </cell>
        </row>
        <row r="342">
          <cell r="B342" t="str">
            <v>WEST MARDEN WTW</v>
          </cell>
          <cell r="C342">
            <v>102927</v>
          </cell>
          <cell r="D342">
            <v>258.7722525084427</v>
          </cell>
          <cell r="E342">
            <v>0</v>
          </cell>
          <cell r="F342">
            <v>57</v>
          </cell>
          <cell r="G342">
            <v>5.3837567134381503</v>
          </cell>
          <cell r="H342">
            <v>4.2745973874631291</v>
          </cell>
        </row>
        <row r="343">
          <cell r="B343" t="str">
            <v>WEST WELLOW WTW</v>
          </cell>
          <cell r="C343">
            <v>100359</v>
          </cell>
          <cell r="D343">
            <v>4483.8247046489014</v>
          </cell>
          <cell r="E343">
            <v>0</v>
          </cell>
          <cell r="F343">
            <v>57</v>
          </cell>
          <cell r="G343">
            <v>93.285972980220393</v>
          </cell>
          <cell r="H343">
            <v>74.06723550358052</v>
          </cell>
        </row>
        <row r="344">
          <cell r="B344" t="str">
            <v>WESTBERE WTW</v>
          </cell>
          <cell r="C344">
            <v>102079</v>
          </cell>
          <cell r="D344">
            <v>7135.2536555096294</v>
          </cell>
          <cell r="E344">
            <v>0</v>
          </cell>
          <cell r="F344">
            <v>62</v>
          </cell>
          <cell r="G344">
            <v>161.47079022418293</v>
          </cell>
          <cell r="H344">
            <v>128.2046449686454</v>
          </cell>
        </row>
        <row r="345">
          <cell r="B345" t="str">
            <v>WESTFIELD WTW</v>
          </cell>
          <cell r="C345">
            <v>102818</v>
          </cell>
          <cell r="D345">
            <v>2033.5185779129608</v>
          </cell>
          <cell r="E345">
            <v>0</v>
          </cell>
          <cell r="F345">
            <v>77</v>
          </cell>
          <cell r="G345">
            <v>57.152039632243763</v>
          </cell>
          <cell r="H345">
            <v>45.377600122677791</v>
          </cell>
        </row>
        <row r="346">
          <cell r="B346" t="str">
            <v>WESTMESTON WTW</v>
          </cell>
          <cell r="C346">
            <v>103131</v>
          </cell>
          <cell r="D346">
            <v>54.393297471145203</v>
          </cell>
          <cell r="E346">
            <v>0</v>
          </cell>
          <cell r="F346">
            <v>62</v>
          </cell>
          <cell r="G346">
            <v>1.2309203217720159</v>
          </cell>
          <cell r="H346">
            <v>0.97732662742513443</v>
          </cell>
        </row>
        <row r="347">
          <cell r="B347" t="str">
            <v>WESTWELL WTW</v>
          </cell>
          <cell r="C347">
            <v>101520</v>
          </cell>
          <cell r="D347">
            <v>233.43980998411246</v>
          </cell>
          <cell r="E347">
            <v>0</v>
          </cell>
          <cell r="F347">
            <v>62</v>
          </cell>
          <cell r="G347">
            <v>5.2827428999404651</v>
          </cell>
          <cell r="H347">
            <v>4.1943943979414975</v>
          </cell>
        </row>
        <row r="348">
          <cell r="B348" t="str">
            <v>WHATLINGTON WTW</v>
          </cell>
          <cell r="C348">
            <v>101792</v>
          </cell>
          <cell r="D348">
            <v>52.172786060470301</v>
          </cell>
          <cell r="E348">
            <v>0</v>
          </cell>
          <cell r="F348">
            <v>55</v>
          </cell>
          <cell r="G348">
            <v>1.0473686801639412</v>
          </cell>
          <cell r="H348">
            <v>0.83159021891989549</v>
          </cell>
        </row>
        <row r="349">
          <cell r="B349" t="str">
            <v>WHITCHURCH WTW</v>
          </cell>
          <cell r="C349">
            <v>102274</v>
          </cell>
          <cell r="D349">
            <v>4650.570475927615</v>
          </cell>
          <cell r="E349">
            <v>0</v>
          </cell>
          <cell r="F349">
            <v>57</v>
          </cell>
          <cell r="G349">
            <v>96.755118751674047</v>
          </cell>
          <cell r="H349">
            <v>76.821669301521283</v>
          </cell>
        </row>
        <row r="350">
          <cell r="B350" t="str">
            <v>WHITEGATES LANE WADHURST WTW</v>
          </cell>
          <cell r="C350">
            <v>102893</v>
          </cell>
          <cell r="D350">
            <v>2779.7139792918347</v>
          </cell>
          <cell r="E350">
            <v>0</v>
          </cell>
          <cell r="F350">
            <v>58</v>
          </cell>
          <cell r="G350">
            <v>58.846544941608137</v>
          </cell>
          <cell r="H350">
            <v>46.723004150755735</v>
          </cell>
        </row>
        <row r="351">
          <cell r="B351" t="str">
            <v>WHITEPARISH WTW</v>
          </cell>
          <cell r="C351">
            <v>100282</v>
          </cell>
          <cell r="D351">
            <v>1104.9424799491801</v>
          </cell>
          <cell r="E351">
            <v>0</v>
          </cell>
          <cell r="F351">
            <v>77</v>
          </cell>
          <cell r="G351">
            <v>31.054408398971706</v>
          </cell>
          <cell r="H351">
            <v>24.65659205590002</v>
          </cell>
        </row>
        <row r="352">
          <cell r="B352" t="str">
            <v>WHITEWALL CREEK WTW</v>
          </cell>
          <cell r="C352">
            <v>102535</v>
          </cell>
          <cell r="D352">
            <v>36604.175155917765</v>
          </cell>
          <cell r="E352">
            <v>0</v>
          </cell>
          <cell r="F352">
            <v>62</v>
          </cell>
          <cell r="G352">
            <v>828.35248377841913</v>
          </cell>
          <cell r="H352">
            <v>657.69564850870972</v>
          </cell>
        </row>
        <row r="353">
          <cell r="B353" t="str">
            <v>WICKHAM WTW</v>
          </cell>
          <cell r="C353">
            <v>102292</v>
          </cell>
          <cell r="D353">
            <v>2872.4922957066192</v>
          </cell>
          <cell r="E353">
            <v>0</v>
          </cell>
          <cell r="F353">
            <v>74</v>
          </cell>
          <cell r="G353">
            <v>77.586016907035784</v>
          </cell>
          <cell r="H353">
            <v>61.601777871327535</v>
          </cell>
        </row>
        <row r="354">
          <cell r="B354" t="str">
            <v>WILLOW WOOD ST LAWRENCE WTW</v>
          </cell>
          <cell r="C354">
            <v>102288</v>
          </cell>
          <cell r="D354">
            <v>290.88629780870707</v>
          </cell>
          <cell r="E354">
            <v>0</v>
          </cell>
          <cell r="F354">
            <v>62</v>
          </cell>
          <cell r="G354">
            <v>6.5827569194110405</v>
          </cell>
          <cell r="H354">
            <v>5.226580068111863</v>
          </cell>
        </row>
        <row r="355">
          <cell r="B355" t="str">
            <v>WILMINGTON WTW</v>
          </cell>
          <cell r="C355">
            <v>103200</v>
          </cell>
          <cell r="D355">
            <v>202.27307800177874</v>
          </cell>
          <cell r="E355">
            <v>0</v>
          </cell>
          <cell r="F355">
            <v>55</v>
          </cell>
          <cell r="G355">
            <v>4.0606320408857082</v>
          </cell>
          <cell r="H355">
            <v>3.2240623113770512</v>
          </cell>
        </row>
        <row r="356">
          <cell r="B356" t="str">
            <v>WINCHELSEA BEACH WTW</v>
          </cell>
          <cell r="C356">
            <v>100603</v>
          </cell>
          <cell r="D356">
            <v>895.75212763230752</v>
          </cell>
          <cell r="E356">
            <v>0</v>
          </cell>
          <cell r="F356">
            <v>57</v>
          </cell>
          <cell r="G356">
            <v>18.636123015390158</v>
          </cell>
          <cell r="H356">
            <v>14.796716678372139</v>
          </cell>
        </row>
        <row r="357">
          <cell r="B357" t="str">
            <v>WINDMILL HILL HERSTMONCEUX WTW</v>
          </cell>
          <cell r="C357">
            <v>101645</v>
          </cell>
          <cell r="D357">
            <v>2151.1989041364905</v>
          </cell>
          <cell r="E357">
            <v>0</v>
          </cell>
          <cell r="F357">
            <v>77</v>
          </cell>
          <cell r="G357">
            <v>60.459445200756065</v>
          </cell>
          <cell r="H357">
            <v>48.003615367229031</v>
          </cell>
        </row>
        <row r="358">
          <cell r="B358" t="str">
            <v>WINEHAM WTW</v>
          </cell>
          <cell r="C358">
            <v>101012</v>
          </cell>
          <cell r="D358">
            <v>128.69870307074387</v>
          </cell>
          <cell r="E358">
            <v>0</v>
          </cell>
          <cell r="F358">
            <v>73</v>
          </cell>
          <cell r="G358">
            <v>3.4291769433199706</v>
          </cell>
          <cell r="H358">
            <v>2.7226993312079464</v>
          </cell>
        </row>
        <row r="359">
          <cell r="B359" t="str">
            <v>WISBOROUGH GREEN WTW</v>
          </cell>
          <cell r="C359">
            <v>101767</v>
          </cell>
          <cell r="D359">
            <v>1228.2396831152575</v>
          </cell>
          <cell r="E359">
            <v>0</v>
          </cell>
          <cell r="F359">
            <v>57</v>
          </cell>
          <cell r="G359">
            <v>25.55352660721293</v>
          </cell>
          <cell r="H359">
            <v>20.288999650191347</v>
          </cell>
        </row>
        <row r="360">
          <cell r="B360" t="str">
            <v>WISTON WTW</v>
          </cell>
          <cell r="C360">
            <v>103135</v>
          </cell>
          <cell r="D360">
            <v>46.496709641390325</v>
          </cell>
          <cell r="E360">
            <v>0</v>
          </cell>
          <cell r="F360">
            <v>57</v>
          </cell>
          <cell r="G360">
            <v>0.96736404408912557</v>
          </cell>
          <cell r="H360">
            <v>0.7680681047989647</v>
          </cell>
        </row>
        <row r="361">
          <cell r="B361" t="str">
            <v>WITTERSHAM WTW</v>
          </cell>
          <cell r="C361">
            <v>102385</v>
          </cell>
          <cell r="D361">
            <v>827.25477430529202</v>
          </cell>
          <cell r="E361">
            <v>0</v>
          </cell>
          <cell r="F361">
            <v>60</v>
          </cell>
          <cell r="G361">
            <v>18.116879557285895</v>
          </cell>
          <cell r="H361">
            <v>14.384447542226059</v>
          </cell>
        </row>
        <row r="362">
          <cell r="B362" t="str">
            <v>WIVELSFIELD WTW</v>
          </cell>
          <cell r="C362">
            <v>100222</v>
          </cell>
          <cell r="D362">
            <v>1629.8021438910901</v>
          </cell>
          <cell r="E362">
            <v>0</v>
          </cell>
          <cell r="F362">
            <v>77</v>
          </cell>
          <cell r="G362">
            <v>45.805589254059086</v>
          </cell>
          <cell r="H362">
            <v>36.368740747122082</v>
          </cell>
        </row>
        <row r="363">
          <cell r="B363" t="str">
            <v>WOODCHURCH WTW</v>
          </cell>
          <cell r="C363">
            <v>100448</v>
          </cell>
          <cell r="D363">
            <v>1307.2825708002533</v>
          </cell>
          <cell r="E363">
            <v>0</v>
          </cell>
          <cell r="F363">
            <v>77</v>
          </cell>
          <cell r="G363">
            <v>36.741176652341117</v>
          </cell>
          <cell r="H363">
            <v>29.171774671467592</v>
          </cell>
        </row>
        <row r="364">
          <cell r="B364" t="str">
            <v>WOOLSTON WTW</v>
          </cell>
          <cell r="C364">
            <v>102604</v>
          </cell>
          <cell r="D364">
            <v>67482.814512685436</v>
          </cell>
          <cell r="E364">
            <v>0</v>
          </cell>
          <cell r="F364">
            <v>67</v>
          </cell>
          <cell r="G364">
            <v>1650.2922289077226</v>
          </cell>
          <cell r="H364">
            <v>1310.2997081260471</v>
          </cell>
        </row>
        <row r="365">
          <cell r="B365" t="str">
            <v>WOULDHAM WTW</v>
          </cell>
          <cell r="C365">
            <v>100352</v>
          </cell>
          <cell r="D365">
            <v>1266.5534695365016</v>
          </cell>
          <cell r="E365">
            <v>0</v>
          </cell>
          <cell r="F365">
            <v>62</v>
          </cell>
          <cell r="G365">
            <v>28.662105015611033</v>
          </cell>
          <cell r="H365">
            <v>22.757150023720566</v>
          </cell>
        </row>
        <row r="366">
          <cell r="B366" t="str">
            <v>WROXALL WTW</v>
          </cell>
          <cell r="C366">
            <v>102198</v>
          </cell>
          <cell r="D366">
            <v>2761.1980743973677</v>
          </cell>
          <cell r="E366">
            <v>0</v>
          </cell>
          <cell r="F366">
            <v>78</v>
          </cell>
          <cell r="G366">
            <v>78.611309178093066</v>
          </cell>
          <cell r="H366">
            <v>62.415839853791958</v>
          </cell>
        </row>
        <row r="367">
          <cell r="B367" t="str">
            <v>WYE WTW</v>
          </cell>
          <cell r="C367">
            <v>103101</v>
          </cell>
          <cell r="D367">
            <v>2271.0492906648788</v>
          </cell>
          <cell r="E367">
            <v>0</v>
          </cell>
          <cell r="F367">
            <v>57</v>
          </cell>
          <cell r="G367">
            <v>47.249180492282804</v>
          </cell>
          <cell r="H367">
            <v>37.51492391696577</v>
          </cell>
        </row>
      </sheetData>
      <sheetData sheetId="3"/>
      <sheetData sheetId="4"/>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C YE Summary"/>
      <sheetName val="Commentary"/>
      <sheetName val="Data Input &amp; Reconcilliation"/>
      <sheetName val="TDS data"/>
      <sheetName val="Sludge Treatment &amp; Disposal"/>
      <sheetName val="Validation"/>
    </sheetNames>
    <sheetDataSet>
      <sheetData sheetId="0" refreshError="1"/>
      <sheetData sheetId="1" refreshError="1"/>
      <sheetData sheetId="2" refreshError="1"/>
      <sheetData sheetId="3" refreshError="1">
        <row r="1">
          <cell r="C1" t="str">
            <v>Catalogue No.</v>
          </cell>
          <cell r="D1" t="str">
            <v>Eq pop</v>
          </cell>
        </row>
        <row r="3">
          <cell r="C3" t="e">
            <v>#N/A</v>
          </cell>
          <cell r="D3">
            <v>135.55999998799999</v>
          </cell>
        </row>
        <row r="4">
          <cell r="C4" t="e">
            <v>#N/A</v>
          </cell>
          <cell r="D4">
            <v>6531.7633063594803</v>
          </cell>
        </row>
        <row r="5">
          <cell r="C5" t="e">
            <v>#N/A</v>
          </cell>
          <cell r="D5">
            <v>31.619999997000001</v>
          </cell>
        </row>
        <row r="6">
          <cell r="C6" t="e">
            <v>#N/A</v>
          </cell>
          <cell r="D6">
            <v>5434.9989699231</v>
          </cell>
        </row>
        <row r="7">
          <cell r="C7" t="e">
            <v>#N/A</v>
          </cell>
          <cell r="D7">
            <v>50.710958888109587</v>
          </cell>
        </row>
        <row r="8">
          <cell r="C8" t="e">
            <v>#N/A</v>
          </cell>
          <cell r="D8">
            <v>168.16999999500001</v>
          </cell>
        </row>
        <row r="9">
          <cell r="C9" t="e">
            <v>#N/A</v>
          </cell>
          <cell r="D9">
            <v>143.33000001299999</v>
          </cell>
        </row>
        <row r="10">
          <cell r="C10" t="e">
            <v>#N/A</v>
          </cell>
          <cell r="D10">
            <v>53.840000007999997</v>
          </cell>
        </row>
        <row r="11">
          <cell r="C11" t="e">
            <v>#N/A</v>
          </cell>
          <cell r="D11">
            <v>3681.3913038001001</v>
          </cell>
        </row>
        <row r="12">
          <cell r="C12" t="e">
            <v>#N/A</v>
          </cell>
          <cell r="D12">
            <v>108.090000015</v>
          </cell>
        </row>
        <row r="13">
          <cell r="C13" t="e">
            <v>#N/A</v>
          </cell>
          <cell r="D13">
            <v>0</v>
          </cell>
        </row>
        <row r="14">
          <cell r="C14" t="e">
            <v>#N/A</v>
          </cell>
          <cell r="D14">
            <v>0</v>
          </cell>
        </row>
        <row r="15">
          <cell r="C15" t="e">
            <v>#N/A</v>
          </cell>
          <cell r="D15">
            <v>0</v>
          </cell>
        </row>
        <row r="16">
          <cell r="C16" t="e">
            <v>#N/A</v>
          </cell>
          <cell r="D16">
            <v>0</v>
          </cell>
        </row>
        <row r="17">
          <cell r="C17" t="e">
            <v>#N/A</v>
          </cell>
          <cell r="D17">
            <v>0</v>
          </cell>
        </row>
        <row r="18">
          <cell r="C18" t="e">
            <v>#N/A</v>
          </cell>
          <cell r="D18">
            <v>0</v>
          </cell>
        </row>
        <row r="19">
          <cell r="C19">
            <v>100863</v>
          </cell>
          <cell r="D19">
            <v>831.75076994569406</v>
          </cell>
        </row>
        <row r="20">
          <cell r="C20">
            <v>101784</v>
          </cell>
          <cell r="D20">
            <v>54</v>
          </cell>
        </row>
        <row r="21">
          <cell r="C21">
            <v>101574</v>
          </cell>
          <cell r="D21">
            <v>5354</v>
          </cell>
        </row>
        <row r="22">
          <cell r="C22">
            <v>100181</v>
          </cell>
          <cell r="D22">
            <v>501</v>
          </cell>
        </row>
        <row r="23">
          <cell r="C23">
            <v>101775</v>
          </cell>
          <cell r="D23">
            <v>236</v>
          </cell>
        </row>
        <row r="24">
          <cell r="C24">
            <v>101974</v>
          </cell>
          <cell r="D24">
            <v>531</v>
          </cell>
        </row>
        <row r="25">
          <cell r="C25">
            <v>101392</v>
          </cell>
          <cell r="D25">
            <v>1346</v>
          </cell>
        </row>
        <row r="26">
          <cell r="C26">
            <v>100122</v>
          </cell>
          <cell r="D26">
            <v>20</v>
          </cell>
        </row>
        <row r="27">
          <cell r="C27">
            <v>101753</v>
          </cell>
          <cell r="D27">
            <v>106104</v>
          </cell>
        </row>
        <row r="28">
          <cell r="C28">
            <v>101675</v>
          </cell>
          <cell r="D28">
            <v>8405</v>
          </cell>
        </row>
        <row r="29">
          <cell r="C29">
            <v>102314</v>
          </cell>
          <cell r="D29">
            <v>14511</v>
          </cell>
        </row>
        <row r="30">
          <cell r="C30">
            <v>100617</v>
          </cell>
          <cell r="D30">
            <v>16</v>
          </cell>
        </row>
        <row r="31">
          <cell r="C31">
            <v>101208</v>
          </cell>
          <cell r="D31">
            <v>127018</v>
          </cell>
        </row>
        <row r="32">
          <cell r="C32">
            <v>102919</v>
          </cell>
          <cell r="D32">
            <v>21</v>
          </cell>
        </row>
        <row r="33">
          <cell r="C33">
            <v>101834</v>
          </cell>
          <cell r="D33">
            <v>1560</v>
          </cell>
        </row>
        <row r="34">
          <cell r="C34">
            <v>101886</v>
          </cell>
          <cell r="D34">
            <v>3611.9159362931591</v>
          </cell>
        </row>
        <row r="35">
          <cell r="C35">
            <v>101124</v>
          </cell>
          <cell r="D35">
            <v>111.74566209145662</v>
          </cell>
        </row>
        <row r="36">
          <cell r="C36">
            <v>100827</v>
          </cell>
          <cell r="D36">
            <v>1170.5472147078722</v>
          </cell>
        </row>
        <row r="37">
          <cell r="C37">
            <v>103056</v>
          </cell>
          <cell r="D37">
            <v>3956.0595645803983</v>
          </cell>
        </row>
        <row r="38">
          <cell r="C38">
            <v>102534</v>
          </cell>
          <cell r="D38">
            <v>6162.4871818875126</v>
          </cell>
        </row>
        <row r="39">
          <cell r="C39">
            <v>100345</v>
          </cell>
          <cell r="D39">
            <v>175.29968036529681</v>
          </cell>
        </row>
        <row r="40">
          <cell r="C40">
            <v>102476</v>
          </cell>
          <cell r="D40">
            <v>925.39753804576264</v>
          </cell>
        </row>
        <row r="41">
          <cell r="C41">
            <v>102589</v>
          </cell>
          <cell r="D41">
            <v>912.75356230455611</v>
          </cell>
        </row>
        <row r="42">
          <cell r="C42">
            <v>102983</v>
          </cell>
          <cell r="D42">
            <v>686.89264845882644</v>
          </cell>
        </row>
        <row r="43">
          <cell r="C43">
            <v>102467</v>
          </cell>
          <cell r="D43">
            <v>302.91132424491326</v>
          </cell>
        </row>
        <row r="44">
          <cell r="C44">
            <v>100917</v>
          </cell>
          <cell r="D44">
            <v>58.0336</v>
          </cell>
        </row>
        <row r="45">
          <cell r="C45">
            <v>102931</v>
          </cell>
          <cell r="D45">
            <v>9630.1944028076086</v>
          </cell>
        </row>
        <row r="46">
          <cell r="C46">
            <v>100627</v>
          </cell>
          <cell r="D46">
            <v>2297.9222835300225</v>
          </cell>
        </row>
        <row r="47">
          <cell r="C47">
            <v>101238</v>
          </cell>
          <cell r="D47">
            <v>8105.7350822723765</v>
          </cell>
        </row>
        <row r="48">
          <cell r="C48">
            <v>100333</v>
          </cell>
          <cell r="D48">
            <v>287.90511414025116</v>
          </cell>
        </row>
        <row r="49">
          <cell r="C49">
            <v>100041</v>
          </cell>
          <cell r="D49">
            <v>17584.929523062423</v>
          </cell>
        </row>
        <row r="50">
          <cell r="C50">
            <v>100770</v>
          </cell>
          <cell r="D50">
            <v>86.934155243141561</v>
          </cell>
        </row>
        <row r="51">
          <cell r="C51">
            <v>102861</v>
          </cell>
          <cell r="D51">
            <v>271.98205132999999</v>
          </cell>
        </row>
        <row r="52">
          <cell r="C52">
            <v>102856</v>
          </cell>
          <cell r="D52">
            <v>1125.544601632831</v>
          </cell>
        </row>
        <row r="53">
          <cell r="C53">
            <v>101804</v>
          </cell>
          <cell r="D53">
            <v>89.369999992000004</v>
          </cell>
        </row>
        <row r="54">
          <cell r="C54">
            <v>101363</v>
          </cell>
          <cell r="D54">
            <v>608.43612451251147</v>
          </cell>
        </row>
        <row r="55">
          <cell r="C55">
            <v>100114</v>
          </cell>
          <cell r="D55">
            <v>171.93698630536989</v>
          </cell>
        </row>
        <row r="56">
          <cell r="C56">
            <v>102032</v>
          </cell>
          <cell r="D56">
            <v>309.4466210335662</v>
          </cell>
        </row>
        <row r="57">
          <cell r="C57">
            <v>101757</v>
          </cell>
          <cell r="D57">
            <v>62.697520210826482</v>
          </cell>
        </row>
        <row r="58">
          <cell r="C58">
            <v>100609</v>
          </cell>
          <cell r="D58">
            <v>3919.4488911614199</v>
          </cell>
        </row>
        <row r="59">
          <cell r="C59">
            <v>111593</v>
          </cell>
          <cell r="D59">
            <v>302102.7081534171</v>
          </cell>
        </row>
        <row r="60">
          <cell r="C60">
            <v>102387</v>
          </cell>
          <cell r="D60">
            <v>3927.8355783206662</v>
          </cell>
        </row>
        <row r="61">
          <cell r="C61">
            <v>102595</v>
          </cell>
          <cell r="D61">
            <v>41.049371475132418</v>
          </cell>
        </row>
        <row r="62">
          <cell r="C62">
            <v>100206</v>
          </cell>
          <cell r="D62">
            <v>116761.49628966588</v>
          </cell>
        </row>
        <row r="63">
          <cell r="C63">
            <v>103115</v>
          </cell>
          <cell r="D63">
            <v>381.16896546300001</v>
          </cell>
        </row>
        <row r="64">
          <cell r="C64">
            <v>101153</v>
          </cell>
          <cell r="D64">
            <v>1350.5461227901551</v>
          </cell>
        </row>
        <row r="65">
          <cell r="C65">
            <v>102968</v>
          </cell>
          <cell r="D65">
            <v>17.539817351598174</v>
          </cell>
        </row>
        <row r="66">
          <cell r="C66">
            <v>103252</v>
          </cell>
          <cell r="D66">
            <v>1592.9667852778309</v>
          </cell>
        </row>
        <row r="67">
          <cell r="C67">
            <v>102480</v>
          </cell>
          <cell r="D67">
            <v>380419.20595706196</v>
          </cell>
        </row>
        <row r="68">
          <cell r="C68">
            <v>100476</v>
          </cell>
          <cell r="D68">
            <v>546.84437881542465</v>
          </cell>
        </row>
        <row r="69">
          <cell r="C69">
            <v>101905</v>
          </cell>
          <cell r="D69">
            <v>62097.273858153509</v>
          </cell>
        </row>
        <row r="70">
          <cell r="C70">
            <v>103178</v>
          </cell>
          <cell r="D70">
            <v>514.89716289610953</v>
          </cell>
        </row>
        <row r="71">
          <cell r="C71">
            <v>102879</v>
          </cell>
          <cell r="D71">
            <v>172.60643833816437</v>
          </cell>
        </row>
        <row r="72">
          <cell r="C72">
            <v>103185</v>
          </cell>
          <cell r="D72">
            <v>1383.3943110136986</v>
          </cell>
        </row>
        <row r="73">
          <cell r="C73">
            <v>101981</v>
          </cell>
          <cell r="D73">
            <v>486.57397261373973</v>
          </cell>
        </row>
        <row r="74">
          <cell r="C74">
            <v>103172</v>
          </cell>
          <cell r="D74">
            <v>2329.0862557437622</v>
          </cell>
        </row>
        <row r="75">
          <cell r="C75">
            <v>103170</v>
          </cell>
          <cell r="D75">
            <v>193.35963471719634</v>
          </cell>
        </row>
        <row r="76">
          <cell r="C76">
            <v>102660</v>
          </cell>
          <cell r="D76">
            <v>2793.5948199252739</v>
          </cell>
        </row>
        <row r="77">
          <cell r="C77">
            <v>101631</v>
          </cell>
          <cell r="D77">
            <v>75694.23416572655</v>
          </cell>
        </row>
        <row r="78">
          <cell r="C78">
            <v>100418</v>
          </cell>
          <cell r="D78">
            <v>611.79274357176257</v>
          </cell>
        </row>
        <row r="79">
          <cell r="C79">
            <v>100413</v>
          </cell>
          <cell r="D79">
            <v>953.61347021163476</v>
          </cell>
        </row>
        <row r="80">
          <cell r="C80">
            <v>101289</v>
          </cell>
          <cell r="D80">
            <v>2012.713190674353</v>
          </cell>
        </row>
        <row r="81">
          <cell r="C81">
            <v>101466</v>
          </cell>
          <cell r="D81">
            <v>7014.4377364329794</v>
          </cell>
        </row>
        <row r="82">
          <cell r="C82">
            <v>102871</v>
          </cell>
          <cell r="D82">
            <v>27.615999995999999</v>
          </cell>
        </row>
        <row r="83">
          <cell r="C83">
            <v>101307</v>
          </cell>
          <cell r="D83">
            <v>105010.23161806921</v>
          </cell>
        </row>
        <row r="84">
          <cell r="C84">
            <v>100316</v>
          </cell>
          <cell r="D84">
            <v>266.02000003699999</v>
          </cell>
        </row>
        <row r="85">
          <cell r="C85">
            <v>100834</v>
          </cell>
          <cell r="D85">
            <v>43793.801815892424</v>
          </cell>
        </row>
        <row r="86">
          <cell r="C86">
            <v>102095</v>
          </cell>
          <cell r="D86">
            <v>2853.7690868519912</v>
          </cell>
        </row>
        <row r="87">
          <cell r="C87">
            <v>102563</v>
          </cell>
          <cell r="D87">
            <v>173.88698627536988</v>
          </cell>
        </row>
        <row r="88">
          <cell r="C88">
            <v>102902</v>
          </cell>
          <cell r="D88">
            <v>1241.9840784766211</v>
          </cell>
        </row>
        <row r="89">
          <cell r="C89">
            <v>102137</v>
          </cell>
          <cell r="D89">
            <v>574.77958917109584</v>
          </cell>
        </row>
        <row r="90">
          <cell r="C90">
            <v>100796</v>
          </cell>
          <cell r="D90">
            <v>351.270000041</v>
          </cell>
        </row>
        <row r="91">
          <cell r="C91">
            <v>100748</v>
          </cell>
          <cell r="D91">
            <v>10.67</v>
          </cell>
        </row>
        <row r="92">
          <cell r="C92">
            <v>102647</v>
          </cell>
          <cell r="D92">
            <v>553.51000005599997</v>
          </cell>
        </row>
        <row r="93">
          <cell r="C93">
            <v>100802</v>
          </cell>
          <cell r="D93">
            <v>147.32000000100001</v>
          </cell>
        </row>
        <row r="94">
          <cell r="C94">
            <v>101894</v>
          </cell>
          <cell r="D94">
            <v>859.60118115033788</v>
          </cell>
        </row>
        <row r="95">
          <cell r="C95">
            <v>100916</v>
          </cell>
          <cell r="D95">
            <v>399.1124657974247</v>
          </cell>
        </row>
        <row r="96">
          <cell r="C96">
            <v>102103</v>
          </cell>
          <cell r="D96">
            <v>265.92132421491323</v>
          </cell>
        </row>
        <row r="97">
          <cell r="C97">
            <v>100270</v>
          </cell>
          <cell r="D97">
            <v>317.50729144628309</v>
          </cell>
        </row>
        <row r="98">
          <cell r="C98">
            <v>100354</v>
          </cell>
          <cell r="D98">
            <v>1296.1299998710001</v>
          </cell>
        </row>
        <row r="99">
          <cell r="C99">
            <v>102519</v>
          </cell>
          <cell r="D99">
            <v>9011.746467618912</v>
          </cell>
        </row>
        <row r="100">
          <cell r="C100">
            <v>101324</v>
          </cell>
          <cell r="D100">
            <v>4427.649421178794</v>
          </cell>
        </row>
        <row r="101">
          <cell r="C101">
            <v>102088</v>
          </cell>
          <cell r="D101">
            <v>22884.178471699859</v>
          </cell>
        </row>
        <row r="102">
          <cell r="C102">
            <v>101657</v>
          </cell>
          <cell r="D102">
            <v>2597.612283011023</v>
          </cell>
        </row>
        <row r="103">
          <cell r="C103">
            <v>103260</v>
          </cell>
          <cell r="D103">
            <v>150.66</v>
          </cell>
        </row>
        <row r="104">
          <cell r="C104">
            <v>103106</v>
          </cell>
          <cell r="D104">
            <v>3658.4094975839953</v>
          </cell>
        </row>
        <row r="105">
          <cell r="C105">
            <v>101877</v>
          </cell>
          <cell r="D105">
            <v>23692.148119925372</v>
          </cell>
        </row>
        <row r="106">
          <cell r="C106">
            <v>100112</v>
          </cell>
          <cell r="D106">
            <v>1245.4065037978264</v>
          </cell>
        </row>
        <row r="107">
          <cell r="C107">
            <v>102894</v>
          </cell>
          <cell r="D107">
            <v>197.37158735091325</v>
          </cell>
        </row>
        <row r="108">
          <cell r="C108">
            <v>101916</v>
          </cell>
          <cell r="D108">
            <v>1666.9854439300366</v>
          </cell>
        </row>
        <row r="109">
          <cell r="C109">
            <v>103234</v>
          </cell>
          <cell r="D109">
            <v>11392.141847739942</v>
          </cell>
        </row>
        <row r="110">
          <cell r="C110">
            <v>101533</v>
          </cell>
          <cell r="D110">
            <v>56.850000016000003</v>
          </cell>
        </row>
        <row r="111">
          <cell r="C111">
            <v>101484</v>
          </cell>
          <cell r="D111">
            <v>71.190000002000005</v>
          </cell>
        </row>
        <row r="112">
          <cell r="C112">
            <v>101116</v>
          </cell>
          <cell r="D112">
            <v>105.66486196419635</v>
          </cell>
        </row>
        <row r="113">
          <cell r="C113">
            <v>102658</v>
          </cell>
          <cell r="D113">
            <v>67.423310502283101</v>
          </cell>
        </row>
        <row r="114">
          <cell r="C114">
            <v>102993</v>
          </cell>
          <cell r="D114">
            <v>7086.9349376375503</v>
          </cell>
        </row>
        <row r="115">
          <cell r="C115">
            <v>102421</v>
          </cell>
          <cell r="D115">
            <v>1633.7672601499726</v>
          </cell>
        </row>
        <row r="116">
          <cell r="C116">
            <v>100103</v>
          </cell>
          <cell r="D116">
            <v>136.67246574342465</v>
          </cell>
        </row>
        <row r="117">
          <cell r="C117">
            <v>108031</v>
          </cell>
          <cell r="D117">
            <v>1029.8154429543745</v>
          </cell>
        </row>
        <row r="118">
          <cell r="C118">
            <v>100669</v>
          </cell>
          <cell r="D118">
            <v>1073.1139727127397</v>
          </cell>
        </row>
        <row r="119">
          <cell r="C119">
            <v>100174</v>
          </cell>
          <cell r="D119">
            <v>119127.01121959349</v>
          </cell>
        </row>
        <row r="120">
          <cell r="C120">
            <v>102992</v>
          </cell>
          <cell r="D120">
            <v>441.5811415565114</v>
          </cell>
        </row>
        <row r="121">
          <cell r="C121">
            <v>101548</v>
          </cell>
          <cell r="D121">
            <v>27.130000001999999</v>
          </cell>
        </row>
        <row r="122">
          <cell r="C122">
            <v>101848</v>
          </cell>
          <cell r="D122">
            <v>112.33812784588127</v>
          </cell>
        </row>
        <row r="123">
          <cell r="C123">
            <v>100505</v>
          </cell>
          <cell r="D123">
            <v>7998.4225716503679</v>
          </cell>
        </row>
        <row r="124">
          <cell r="C124">
            <v>100644</v>
          </cell>
          <cell r="D124">
            <v>10129.485249024003</v>
          </cell>
        </row>
        <row r="125">
          <cell r="C125">
            <v>111054</v>
          </cell>
          <cell r="D125">
            <v>39.179817351598174</v>
          </cell>
        </row>
        <row r="126">
          <cell r="C126">
            <v>102698</v>
          </cell>
          <cell r="D126">
            <v>614.61698629336979</v>
          </cell>
        </row>
        <row r="127">
          <cell r="C127">
            <v>101662</v>
          </cell>
          <cell r="D127">
            <v>10336.302381201825</v>
          </cell>
        </row>
        <row r="128">
          <cell r="C128">
            <v>102503</v>
          </cell>
          <cell r="D128">
            <v>3176.6499997440001</v>
          </cell>
        </row>
        <row r="129">
          <cell r="C129">
            <v>100871</v>
          </cell>
          <cell r="D129">
            <v>17.940000000000001</v>
          </cell>
        </row>
        <row r="130">
          <cell r="C130">
            <v>101653</v>
          </cell>
          <cell r="D130">
            <v>749.13228315702281</v>
          </cell>
        </row>
        <row r="131">
          <cell r="C131">
            <v>101654</v>
          </cell>
          <cell r="D131">
            <v>3340.2135175703343</v>
          </cell>
        </row>
        <row r="132">
          <cell r="C132">
            <v>101887</v>
          </cell>
          <cell r="D132">
            <v>2513.0696700124445</v>
          </cell>
        </row>
        <row r="133">
          <cell r="C133">
            <v>102997</v>
          </cell>
          <cell r="D133">
            <v>14497.315758444143</v>
          </cell>
        </row>
        <row r="134">
          <cell r="C134">
            <v>111159</v>
          </cell>
          <cell r="D134">
            <v>515.76000003000001</v>
          </cell>
        </row>
        <row r="135">
          <cell r="C135">
            <v>100030</v>
          </cell>
          <cell r="D135">
            <v>54.34698630136986</v>
          </cell>
        </row>
        <row r="136">
          <cell r="C136">
            <v>101138</v>
          </cell>
          <cell r="D136">
            <v>1604.3415522434154</v>
          </cell>
        </row>
        <row r="137">
          <cell r="C137">
            <v>100668</v>
          </cell>
          <cell r="D137">
            <v>27682.19896430615</v>
          </cell>
        </row>
        <row r="138">
          <cell r="C138">
            <v>100346</v>
          </cell>
          <cell r="D138">
            <v>259.07530115399999</v>
          </cell>
        </row>
        <row r="139">
          <cell r="C139">
            <v>102289</v>
          </cell>
          <cell r="D139">
            <v>7043.8388798056867</v>
          </cell>
        </row>
        <row r="140">
          <cell r="C140">
            <v>102805</v>
          </cell>
          <cell r="D140">
            <v>1994.2258194447397</v>
          </cell>
        </row>
        <row r="141">
          <cell r="C141">
            <v>103009</v>
          </cell>
          <cell r="D141">
            <v>28.500000001</v>
          </cell>
        </row>
        <row r="142">
          <cell r="C142">
            <v>100695</v>
          </cell>
          <cell r="D142">
            <v>741.57021335821923</v>
          </cell>
        </row>
        <row r="143">
          <cell r="C143">
            <v>102042</v>
          </cell>
          <cell r="D143">
            <v>247.73397261273973</v>
          </cell>
        </row>
        <row r="144">
          <cell r="C144">
            <v>102484</v>
          </cell>
          <cell r="D144">
            <v>298.71698631736984</v>
          </cell>
        </row>
        <row r="145">
          <cell r="C145">
            <v>100700</v>
          </cell>
          <cell r="D145">
            <v>522.17999999899996</v>
          </cell>
        </row>
        <row r="146">
          <cell r="C146">
            <v>100060</v>
          </cell>
          <cell r="D146">
            <v>4525.1281070817722</v>
          </cell>
        </row>
        <row r="147">
          <cell r="C147">
            <v>107426</v>
          </cell>
          <cell r="D147">
            <v>142278.09779803196</v>
          </cell>
        </row>
        <row r="148">
          <cell r="C148">
            <v>102493</v>
          </cell>
          <cell r="D148">
            <v>716.62755641793615</v>
          </cell>
        </row>
        <row r="149">
          <cell r="C149">
            <v>100910</v>
          </cell>
          <cell r="D149">
            <v>406.81945205279453</v>
          </cell>
        </row>
        <row r="150">
          <cell r="C150">
            <v>101741</v>
          </cell>
          <cell r="D150">
            <v>235.73999997600001</v>
          </cell>
        </row>
        <row r="151">
          <cell r="C151">
            <v>101246</v>
          </cell>
          <cell r="D151">
            <v>66121.73909302376</v>
          </cell>
        </row>
        <row r="152">
          <cell r="C152">
            <v>101944</v>
          </cell>
          <cell r="D152">
            <v>5421.8605932566061</v>
          </cell>
        </row>
        <row r="153">
          <cell r="C153">
            <v>102763</v>
          </cell>
          <cell r="D153">
            <v>1684.6725567256256</v>
          </cell>
        </row>
        <row r="154">
          <cell r="C154">
            <v>101459</v>
          </cell>
          <cell r="D154">
            <v>14.989999997</v>
          </cell>
        </row>
        <row r="155">
          <cell r="C155">
            <v>111161</v>
          </cell>
          <cell r="D155">
            <v>99.560000001000006</v>
          </cell>
        </row>
        <row r="156">
          <cell r="C156">
            <v>102743</v>
          </cell>
          <cell r="D156">
            <v>1672.623647488</v>
          </cell>
        </row>
        <row r="157">
          <cell r="C157">
            <v>101794</v>
          </cell>
          <cell r="D157">
            <v>64226.010305429074</v>
          </cell>
        </row>
        <row r="158">
          <cell r="C158">
            <v>101895</v>
          </cell>
          <cell r="D158">
            <v>423.92397253473973</v>
          </cell>
        </row>
        <row r="159">
          <cell r="C159">
            <v>102195</v>
          </cell>
          <cell r="D159">
            <v>1180.7956843304476</v>
          </cell>
        </row>
        <row r="160">
          <cell r="C160">
            <v>107431</v>
          </cell>
          <cell r="D160">
            <v>143000.59390376124</v>
          </cell>
        </row>
        <row r="161">
          <cell r="C161">
            <v>102635</v>
          </cell>
          <cell r="D161">
            <v>3509.9684425204982</v>
          </cell>
        </row>
        <row r="162">
          <cell r="C162">
            <v>101395</v>
          </cell>
          <cell r="D162">
            <v>990.86611886145113</v>
          </cell>
        </row>
        <row r="163">
          <cell r="C163">
            <v>100532</v>
          </cell>
          <cell r="D163">
            <v>12067.993430252549</v>
          </cell>
        </row>
        <row r="164">
          <cell r="C164">
            <v>103000</v>
          </cell>
          <cell r="D164">
            <v>30008.153740073893</v>
          </cell>
        </row>
        <row r="165">
          <cell r="C165">
            <v>103210</v>
          </cell>
          <cell r="D165">
            <v>482.05278731547037</v>
          </cell>
        </row>
        <row r="166">
          <cell r="C166">
            <v>102708</v>
          </cell>
          <cell r="D166">
            <v>62706.267502359879</v>
          </cell>
        </row>
        <row r="167">
          <cell r="C167">
            <v>101473</v>
          </cell>
          <cell r="D167">
            <v>31.559999995999998</v>
          </cell>
        </row>
        <row r="168">
          <cell r="C168">
            <v>100392</v>
          </cell>
          <cell r="D168">
            <v>1221.3884289600001</v>
          </cell>
        </row>
        <row r="169">
          <cell r="C169">
            <v>100902</v>
          </cell>
          <cell r="D169">
            <v>56.210000006999998</v>
          </cell>
        </row>
        <row r="170">
          <cell r="C170">
            <v>101933</v>
          </cell>
          <cell r="D170">
            <v>17.72666667</v>
          </cell>
        </row>
        <row r="171">
          <cell r="C171">
            <v>101718</v>
          </cell>
          <cell r="D171">
            <v>18372.769784614698</v>
          </cell>
        </row>
        <row r="172">
          <cell r="C172">
            <v>102883</v>
          </cell>
          <cell r="D172">
            <v>1762.687505604204</v>
          </cell>
        </row>
        <row r="173">
          <cell r="C173">
            <v>102427</v>
          </cell>
          <cell r="D173">
            <v>45.47</v>
          </cell>
        </row>
        <row r="174">
          <cell r="C174">
            <v>101726</v>
          </cell>
          <cell r="D174">
            <v>1611.1493042504567</v>
          </cell>
        </row>
        <row r="175">
          <cell r="C175">
            <v>102447</v>
          </cell>
          <cell r="D175">
            <v>969.11645031999001</v>
          </cell>
        </row>
        <row r="176">
          <cell r="C176">
            <v>100110</v>
          </cell>
          <cell r="D176">
            <v>2292.140177886557</v>
          </cell>
        </row>
        <row r="177">
          <cell r="C177">
            <v>100489</v>
          </cell>
          <cell r="D177">
            <v>2038.6691365479362</v>
          </cell>
        </row>
        <row r="178">
          <cell r="C178">
            <v>100492</v>
          </cell>
          <cell r="D178">
            <v>146.72698627936987</v>
          </cell>
        </row>
        <row r="179">
          <cell r="C179">
            <v>102634</v>
          </cell>
          <cell r="D179">
            <v>63.616178863999998</v>
          </cell>
        </row>
        <row r="180">
          <cell r="C180">
            <v>100311</v>
          </cell>
          <cell r="D180">
            <v>2936.9989003719602</v>
          </cell>
        </row>
        <row r="181">
          <cell r="C181">
            <v>100877</v>
          </cell>
          <cell r="D181">
            <v>1391.1758445448584</v>
          </cell>
        </row>
        <row r="182">
          <cell r="C182">
            <v>100686</v>
          </cell>
          <cell r="D182">
            <v>5608.7544521874242</v>
          </cell>
        </row>
        <row r="183">
          <cell r="C183">
            <v>100070</v>
          </cell>
          <cell r="D183">
            <v>43323.709228518484</v>
          </cell>
        </row>
        <row r="184">
          <cell r="C184">
            <v>102078</v>
          </cell>
          <cell r="D184">
            <v>41.339999988000002</v>
          </cell>
        </row>
        <row r="185">
          <cell r="C185">
            <v>100885</v>
          </cell>
          <cell r="D185">
            <v>44.19</v>
          </cell>
        </row>
        <row r="186">
          <cell r="C186">
            <v>101117</v>
          </cell>
          <cell r="D186">
            <v>1161.9404564110046</v>
          </cell>
        </row>
        <row r="187">
          <cell r="C187">
            <v>101636</v>
          </cell>
          <cell r="D187">
            <v>51.843424666534247</v>
          </cell>
        </row>
        <row r="188">
          <cell r="C188">
            <v>100470</v>
          </cell>
          <cell r="D188">
            <v>156.94228310502282</v>
          </cell>
        </row>
        <row r="189">
          <cell r="C189">
            <v>103096</v>
          </cell>
          <cell r="D189">
            <v>1254.3883102922832</v>
          </cell>
        </row>
        <row r="190">
          <cell r="C190">
            <v>102212</v>
          </cell>
          <cell r="D190">
            <v>38.699999996000003</v>
          </cell>
        </row>
        <row r="191">
          <cell r="C191">
            <v>102406</v>
          </cell>
          <cell r="D191">
            <v>71878.625087156208</v>
          </cell>
        </row>
        <row r="192">
          <cell r="C192">
            <v>101090</v>
          </cell>
          <cell r="D192">
            <v>1550.425890094959</v>
          </cell>
        </row>
        <row r="193">
          <cell r="C193">
            <v>100728</v>
          </cell>
          <cell r="D193">
            <v>7708.3333300237364</v>
          </cell>
        </row>
        <row r="194">
          <cell r="C194">
            <v>100296</v>
          </cell>
          <cell r="D194">
            <v>108.32</v>
          </cell>
        </row>
        <row r="195">
          <cell r="C195">
            <v>100056</v>
          </cell>
          <cell r="D195">
            <v>1907.5302264222832</v>
          </cell>
        </row>
        <row r="196">
          <cell r="C196">
            <v>103282</v>
          </cell>
          <cell r="D196">
            <v>20023.050389348158</v>
          </cell>
        </row>
        <row r="197">
          <cell r="C197">
            <v>101125</v>
          </cell>
          <cell r="D197">
            <v>885.97090243761102</v>
          </cell>
        </row>
        <row r="198">
          <cell r="C198">
            <v>101388</v>
          </cell>
          <cell r="D198">
            <v>295.07095895210961</v>
          </cell>
        </row>
        <row r="199">
          <cell r="C199">
            <v>102386</v>
          </cell>
          <cell r="D199">
            <v>1897.5778745007124</v>
          </cell>
        </row>
        <row r="200">
          <cell r="C200">
            <v>102560</v>
          </cell>
          <cell r="D200">
            <v>74.58</v>
          </cell>
        </row>
        <row r="201">
          <cell r="C201">
            <v>101549</v>
          </cell>
          <cell r="D201">
            <v>164.976</v>
          </cell>
        </row>
        <row r="202">
          <cell r="C202">
            <v>100207</v>
          </cell>
          <cell r="D202">
            <v>286.47999996200002</v>
          </cell>
        </row>
        <row r="203">
          <cell r="C203">
            <v>101316</v>
          </cell>
          <cell r="D203">
            <v>1044.8551599543516</v>
          </cell>
        </row>
        <row r="204">
          <cell r="C204">
            <v>101914</v>
          </cell>
          <cell r="D204">
            <v>703.539999932</v>
          </cell>
        </row>
        <row r="205">
          <cell r="C205">
            <v>100334</v>
          </cell>
          <cell r="D205">
            <v>2360.8851146452512</v>
          </cell>
        </row>
        <row r="206">
          <cell r="C206">
            <v>102424</v>
          </cell>
          <cell r="D206">
            <v>10.778310502283105</v>
          </cell>
        </row>
        <row r="207">
          <cell r="C207">
            <v>102356</v>
          </cell>
          <cell r="D207">
            <v>1092.6559157872832</v>
          </cell>
        </row>
        <row r="208">
          <cell r="C208">
            <v>100723</v>
          </cell>
          <cell r="D208">
            <v>2697.724876851461</v>
          </cell>
        </row>
        <row r="209">
          <cell r="C209">
            <v>102511</v>
          </cell>
          <cell r="D209">
            <v>4613.7157199995572</v>
          </cell>
        </row>
        <row r="210">
          <cell r="C210">
            <v>102287</v>
          </cell>
          <cell r="D210">
            <v>3199.0018679956192</v>
          </cell>
        </row>
        <row r="211">
          <cell r="C211">
            <v>101468</v>
          </cell>
          <cell r="D211">
            <v>25255.050842050947</v>
          </cell>
        </row>
        <row r="212">
          <cell r="C212">
            <v>102943</v>
          </cell>
          <cell r="D212">
            <v>91.042393365566213</v>
          </cell>
        </row>
        <row r="213">
          <cell r="C213">
            <v>101679</v>
          </cell>
          <cell r="D213">
            <v>15840.558707828059</v>
          </cell>
        </row>
        <row r="214">
          <cell r="C214">
            <v>103158</v>
          </cell>
          <cell r="D214">
            <v>11538.928852502731</v>
          </cell>
        </row>
        <row r="215">
          <cell r="C215">
            <v>100009</v>
          </cell>
          <cell r="D215">
            <v>290.76132417291325</v>
          </cell>
        </row>
        <row r="216">
          <cell r="C216">
            <v>103117</v>
          </cell>
          <cell r="D216">
            <v>6648.3806804149672</v>
          </cell>
        </row>
        <row r="217">
          <cell r="C217">
            <v>100091</v>
          </cell>
          <cell r="D217">
            <v>386.8227397640274</v>
          </cell>
        </row>
        <row r="218">
          <cell r="C218">
            <v>101022</v>
          </cell>
          <cell r="D218">
            <v>3766.6684541851</v>
          </cell>
        </row>
        <row r="219">
          <cell r="C219">
            <v>102881</v>
          </cell>
          <cell r="D219">
            <v>120.28</v>
          </cell>
        </row>
        <row r="220">
          <cell r="C220">
            <v>101055</v>
          </cell>
          <cell r="D220">
            <v>4440.4568041529674</v>
          </cell>
        </row>
        <row r="221">
          <cell r="C221">
            <v>102831</v>
          </cell>
          <cell r="D221">
            <v>211.96999998999999</v>
          </cell>
        </row>
        <row r="222">
          <cell r="C222">
            <v>102466</v>
          </cell>
          <cell r="D222">
            <v>4043.2411417335111</v>
          </cell>
        </row>
        <row r="223">
          <cell r="C223">
            <v>102223</v>
          </cell>
          <cell r="D223">
            <v>3187.5537895044381</v>
          </cell>
        </row>
        <row r="224">
          <cell r="C224">
            <v>100654</v>
          </cell>
          <cell r="D224">
            <v>1092.4796347251963</v>
          </cell>
        </row>
        <row r="225">
          <cell r="C225">
            <v>101558</v>
          </cell>
          <cell r="D225">
            <v>1880.4945960970433</v>
          </cell>
        </row>
        <row r="226">
          <cell r="C226">
            <v>102258</v>
          </cell>
          <cell r="D226">
            <v>824.95307522392613</v>
          </cell>
        </row>
        <row r="227">
          <cell r="C227">
            <v>102471</v>
          </cell>
          <cell r="D227">
            <v>1855.093932742589</v>
          </cell>
        </row>
        <row r="228">
          <cell r="C228">
            <v>100140</v>
          </cell>
          <cell r="D228">
            <v>19.71</v>
          </cell>
        </row>
        <row r="229">
          <cell r="C229">
            <v>100368</v>
          </cell>
          <cell r="D229">
            <v>142021.48799741795</v>
          </cell>
        </row>
        <row r="230">
          <cell r="C230">
            <v>101867</v>
          </cell>
          <cell r="D230">
            <v>82.28963472519635</v>
          </cell>
        </row>
        <row r="231">
          <cell r="C231">
            <v>100544</v>
          </cell>
          <cell r="D231">
            <v>5028.6287801277476</v>
          </cell>
        </row>
        <row r="232">
          <cell r="C232">
            <v>102216</v>
          </cell>
          <cell r="D232">
            <v>128.58831050228309</v>
          </cell>
        </row>
        <row r="233">
          <cell r="C233">
            <v>113632</v>
          </cell>
          <cell r="D233">
            <v>217.22726759465999</v>
          </cell>
        </row>
        <row r="234">
          <cell r="C234">
            <v>102191</v>
          </cell>
          <cell r="D234">
            <v>169.83999997999999</v>
          </cell>
        </row>
        <row r="235">
          <cell r="C235">
            <v>100665</v>
          </cell>
          <cell r="D235">
            <v>43527.908260880933</v>
          </cell>
        </row>
        <row r="236">
          <cell r="C236">
            <v>100710</v>
          </cell>
          <cell r="D236">
            <v>273836.98570656078</v>
          </cell>
        </row>
        <row r="237">
          <cell r="C237">
            <v>101907</v>
          </cell>
          <cell r="D237">
            <v>162.34998796821918</v>
          </cell>
        </row>
        <row r="238">
          <cell r="C238">
            <v>103031</v>
          </cell>
          <cell r="D238">
            <v>385.61999995999997</v>
          </cell>
        </row>
        <row r="239">
          <cell r="C239">
            <v>108157</v>
          </cell>
          <cell r="D239">
            <v>60833.588988057447</v>
          </cell>
        </row>
        <row r="240">
          <cell r="C240">
            <v>100387</v>
          </cell>
          <cell r="D240">
            <v>3731.3381948961728</v>
          </cell>
        </row>
        <row r="241">
          <cell r="C241">
            <v>101166</v>
          </cell>
          <cell r="D241">
            <v>7419.0024851692542</v>
          </cell>
        </row>
        <row r="242">
          <cell r="C242">
            <v>100942</v>
          </cell>
          <cell r="D242">
            <v>56571.664064975928</v>
          </cell>
        </row>
        <row r="243">
          <cell r="C243">
            <v>102540</v>
          </cell>
          <cell r="D243">
            <v>249.83114150851142</v>
          </cell>
        </row>
        <row r="244">
          <cell r="C244">
            <v>102716</v>
          </cell>
          <cell r="D244">
            <v>181.98999998799999</v>
          </cell>
        </row>
        <row r="245">
          <cell r="C245">
            <v>103175</v>
          </cell>
          <cell r="D245">
            <v>1875.924122864694</v>
          </cell>
        </row>
        <row r="246">
          <cell r="C246">
            <v>101713</v>
          </cell>
          <cell r="D246">
            <v>611.65999994100002</v>
          </cell>
        </row>
        <row r="247">
          <cell r="C247">
            <v>102392</v>
          </cell>
          <cell r="D247">
            <v>38.849999998000001</v>
          </cell>
        </row>
        <row r="248">
          <cell r="C248">
            <v>100294</v>
          </cell>
          <cell r="D248">
            <v>1082.6927885082741</v>
          </cell>
        </row>
        <row r="249">
          <cell r="C249">
            <v>100107</v>
          </cell>
          <cell r="D249">
            <v>880.891974266685</v>
          </cell>
        </row>
        <row r="250">
          <cell r="C250">
            <v>103121</v>
          </cell>
          <cell r="D250">
            <v>5219.2832769197666</v>
          </cell>
        </row>
        <row r="251">
          <cell r="C251">
            <v>103148</v>
          </cell>
          <cell r="D251">
            <v>211.94999996799999</v>
          </cell>
        </row>
        <row r="252">
          <cell r="C252">
            <v>102884</v>
          </cell>
          <cell r="D252">
            <v>316.57662105256622</v>
          </cell>
        </row>
        <row r="253">
          <cell r="C253">
            <v>100361</v>
          </cell>
          <cell r="D253">
            <v>62.143607304936069</v>
          </cell>
        </row>
        <row r="254">
          <cell r="C254">
            <v>103102</v>
          </cell>
          <cell r="D254">
            <v>4759.1212382915419</v>
          </cell>
        </row>
        <row r="255">
          <cell r="C255">
            <v>100093</v>
          </cell>
          <cell r="D255">
            <v>12424.245559811385</v>
          </cell>
        </row>
        <row r="256">
          <cell r="C256">
            <v>101274</v>
          </cell>
          <cell r="D256">
            <v>2379.1587946700001</v>
          </cell>
        </row>
        <row r="257">
          <cell r="C257">
            <v>100446</v>
          </cell>
          <cell r="D257">
            <v>11164.130004508273</v>
          </cell>
        </row>
        <row r="258">
          <cell r="C258">
            <v>100592</v>
          </cell>
          <cell r="D258">
            <v>282823.36251846486</v>
          </cell>
        </row>
        <row r="259">
          <cell r="C259">
            <v>103159</v>
          </cell>
          <cell r="D259">
            <v>6177.2400011173004</v>
          </cell>
        </row>
        <row r="260">
          <cell r="C260">
            <v>102201</v>
          </cell>
          <cell r="D260">
            <v>55345.580148271198</v>
          </cell>
        </row>
        <row r="261">
          <cell r="C261">
            <v>102940</v>
          </cell>
          <cell r="D261">
            <v>470.73529685365298</v>
          </cell>
        </row>
        <row r="262">
          <cell r="C262">
            <v>100164</v>
          </cell>
          <cell r="D262">
            <v>24290.672433229505</v>
          </cell>
        </row>
        <row r="263">
          <cell r="C263">
            <v>101984</v>
          </cell>
          <cell r="D263">
            <v>2667.9048988097143</v>
          </cell>
        </row>
        <row r="264">
          <cell r="C264">
            <v>101502</v>
          </cell>
          <cell r="D264">
            <v>155.16831050228311</v>
          </cell>
        </row>
        <row r="265">
          <cell r="C265">
            <v>102542</v>
          </cell>
          <cell r="D265">
            <v>17.440000005999998</v>
          </cell>
        </row>
        <row r="266">
          <cell r="C266">
            <v>100521</v>
          </cell>
          <cell r="D266">
            <v>83318.018299931078</v>
          </cell>
        </row>
        <row r="267">
          <cell r="C267">
            <v>103237</v>
          </cell>
          <cell r="D267">
            <v>58384.100205620256</v>
          </cell>
        </row>
        <row r="268">
          <cell r="C268">
            <v>102360</v>
          </cell>
          <cell r="D268">
            <v>352.19831053228307</v>
          </cell>
        </row>
        <row r="269">
          <cell r="C269">
            <v>101932</v>
          </cell>
          <cell r="D269">
            <v>9284.7616923374426</v>
          </cell>
        </row>
        <row r="270">
          <cell r="C270">
            <v>102444</v>
          </cell>
          <cell r="D270">
            <v>122.289999984</v>
          </cell>
        </row>
        <row r="271">
          <cell r="C271">
            <v>100858</v>
          </cell>
          <cell r="D271">
            <v>116.17000000199999</v>
          </cell>
        </row>
        <row r="272">
          <cell r="C272">
            <v>100504</v>
          </cell>
          <cell r="D272">
            <v>40519.714948883302</v>
          </cell>
        </row>
        <row r="273">
          <cell r="C273">
            <v>109253</v>
          </cell>
          <cell r="D273">
            <v>31.230000004000001</v>
          </cell>
        </row>
        <row r="274">
          <cell r="C274">
            <v>100628</v>
          </cell>
          <cell r="D274">
            <v>857.7639725197397</v>
          </cell>
        </row>
        <row r="275">
          <cell r="C275">
            <v>101776</v>
          </cell>
          <cell r="D275">
            <v>5231.4930353703039</v>
          </cell>
        </row>
        <row r="276">
          <cell r="C276">
            <v>101447</v>
          </cell>
          <cell r="D276">
            <v>184.22397262773973</v>
          </cell>
        </row>
        <row r="277">
          <cell r="C277">
            <v>102081</v>
          </cell>
          <cell r="D277">
            <v>65.067648395826481</v>
          </cell>
        </row>
        <row r="278">
          <cell r="C278">
            <v>102222</v>
          </cell>
          <cell r="D278">
            <v>2550.3066214085666</v>
          </cell>
        </row>
        <row r="279">
          <cell r="C279">
            <v>100937</v>
          </cell>
          <cell r="D279">
            <v>406.11903058456619</v>
          </cell>
        </row>
        <row r="280">
          <cell r="C280">
            <v>100873</v>
          </cell>
          <cell r="D280">
            <v>933.02000537335982</v>
          </cell>
        </row>
        <row r="281">
          <cell r="C281">
            <v>101191</v>
          </cell>
          <cell r="D281">
            <v>399.9937899543379</v>
          </cell>
        </row>
        <row r="282">
          <cell r="C282">
            <v>101165</v>
          </cell>
          <cell r="D282">
            <v>14033.932116646789</v>
          </cell>
        </row>
        <row r="283">
          <cell r="C283">
            <v>100793</v>
          </cell>
          <cell r="D283">
            <v>19321.510583718726</v>
          </cell>
        </row>
        <row r="284">
          <cell r="C284">
            <v>100106</v>
          </cell>
          <cell r="D284">
            <v>1815.3279912675798</v>
          </cell>
        </row>
        <row r="285">
          <cell r="C285">
            <v>101093</v>
          </cell>
          <cell r="D285">
            <v>2516.6973761643835</v>
          </cell>
        </row>
        <row r="286">
          <cell r="C286">
            <v>111819</v>
          </cell>
          <cell r="D286">
            <v>150.33794520547946</v>
          </cell>
        </row>
        <row r="287">
          <cell r="C287">
            <v>103192</v>
          </cell>
          <cell r="D287">
            <v>5892.7199315253438</v>
          </cell>
        </row>
        <row r="288">
          <cell r="C288">
            <v>109532</v>
          </cell>
          <cell r="D288">
            <v>50.731999999999999</v>
          </cell>
        </row>
        <row r="289">
          <cell r="C289">
            <v>108922</v>
          </cell>
          <cell r="D289">
            <v>136257.86029664925</v>
          </cell>
        </row>
        <row r="290">
          <cell r="C290">
            <v>100676</v>
          </cell>
          <cell r="D290">
            <v>41793.810205710623</v>
          </cell>
        </row>
        <row r="291">
          <cell r="C291">
            <v>102980</v>
          </cell>
          <cell r="D291">
            <v>1026.0014167634117</v>
          </cell>
        </row>
        <row r="292">
          <cell r="C292">
            <v>101167</v>
          </cell>
          <cell r="D292">
            <v>5472.8363771268259</v>
          </cell>
        </row>
        <row r="293">
          <cell r="C293">
            <v>102473</v>
          </cell>
          <cell r="D293">
            <v>825.40657544346573</v>
          </cell>
        </row>
        <row r="294">
          <cell r="C294">
            <v>100520</v>
          </cell>
          <cell r="D294">
            <v>1476.669999939</v>
          </cell>
        </row>
        <row r="295">
          <cell r="C295">
            <v>100246</v>
          </cell>
          <cell r="D295">
            <v>92.680000014000001</v>
          </cell>
        </row>
        <row r="296">
          <cell r="C296">
            <v>100958</v>
          </cell>
          <cell r="D296">
            <v>475.65086758290869</v>
          </cell>
        </row>
        <row r="297">
          <cell r="C297">
            <v>100994</v>
          </cell>
          <cell r="D297">
            <v>1111.6755262882191</v>
          </cell>
        </row>
        <row r="298">
          <cell r="C298">
            <v>102205</v>
          </cell>
          <cell r="D298">
            <v>25336.634971664527</v>
          </cell>
        </row>
        <row r="299">
          <cell r="C299">
            <v>101394</v>
          </cell>
          <cell r="D299">
            <v>1070.446301521863</v>
          </cell>
        </row>
        <row r="300">
          <cell r="C300">
            <v>103224</v>
          </cell>
          <cell r="D300">
            <v>75344.873016341284</v>
          </cell>
        </row>
        <row r="301">
          <cell r="C301">
            <v>101670</v>
          </cell>
          <cell r="D301">
            <v>84.533421803652971</v>
          </cell>
        </row>
        <row r="302">
          <cell r="C302">
            <v>102513</v>
          </cell>
          <cell r="D302">
            <v>1262.119975989775</v>
          </cell>
        </row>
        <row r="303">
          <cell r="C303">
            <v>103202</v>
          </cell>
          <cell r="D303">
            <v>74000.044356647486</v>
          </cell>
        </row>
        <row r="304">
          <cell r="C304">
            <v>101278</v>
          </cell>
          <cell r="D304">
            <v>927.29953551214282</v>
          </cell>
        </row>
        <row r="305">
          <cell r="C305">
            <v>102777</v>
          </cell>
          <cell r="D305">
            <v>929.42550450135161</v>
          </cell>
        </row>
        <row r="306">
          <cell r="C306">
            <v>102907</v>
          </cell>
          <cell r="D306">
            <v>235.64511411125113</v>
          </cell>
        </row>
        <row r="307">
          <cell r="C307">
            <v>100115</v>
          </cell>
          <cell r="D307">
            <v>14096.355405232816</v>
          </cell>
        </row>
        <row r="308">
          <cell r="C308">
            <v>102082</v>
          </cell>
          <cell r="D308">
            <v>3717.1547186989969</v>
          </cell>
        </row>
        <row r="309">
          <cell r="C309">
            <v>101668</v>
          </cell>
          <cell r="D309">
            <v>27.341666669999999</v>
          </cell>
        </row>
        <row r="310">
          <cell r="C310">
            <v>101943</v>
          </cell>
          <cell r="D310">
            <v>5931.1979245585981</v>
          </cell>
        </row>
        <row r="311">
          <cell r="C311">
            <v>103026</v>
          </cell>
          <cell r="D311">
            <v>542.43264836082642</v>
          </cell>
        </row>
        <row r="312">
          <cell r="C312">
            <v>100697</v>
          </cell>
          <cell r="D312">
            <v>10047.848862434299</v>
          </cell>
        </row>
        <row r="313">
          <cell r="C313">
            <v>101464</v>
          </cell>
          <cell r="D313">
            <v>216.42000003000001</v>
          </cell>
        </row>
        <row r="314">
          <cell r="C314">
            <v>101790</v>
          </cell>
          <cell r="D314">
            <v>33.189999995999997</v>
          </cell>
        </row>
        <row r="315">
          <cell r="C315">
            <v>100939</v>
          </cell>
          <cell r="D315">
            <v>812.75173841236528</v>
          </cell>
        </row>
        <row r="316">
          <cell r="C316">
            <v>102806</v>
          </cell>
          <cell r="D316">
            <v>216.35360726793607</v>
          </cell>
        </row>
        <row r="317">
          <cell r="C317">
            <v>101001</v>
          </cell>
          <cell r="D317">
            <v>3396.1542003053419</v>
          </cell>
        </row>
        <row r="318">
          <cell r="C318">
            <v>101607</v>
          </cell>
          <cell r="D318">
            <v>201.03199422582648</v>
          </cell>
        </row>
        <row r="319">
          <cell r="C319">
            <v>103208</v>
          </cell>
          <cell r="D319">
            <v>8059.5034544403188</v>
          </cell>
        </row>
        <row r="320">
          <cell r="C320">
            <v>102637</v>
          </cell>
          <cell r="D320">
            <v>53.176118721461179</v>
          </cell>
        </row>
        <row r="321">
          <cell r="C321">
            <v>102970</v>
          </cell>
          <cell r="D321">
            <v>1092.9741121152831</v>
          </cell>
        </row>
        <row r="322">
          <cell r="C322">
            <v>102571</v>
          </cell>
          <cell r="D322">
            <v>37406.573694485523</v>
          </cell>
        </row>
        <row r="323">
          <cell r="C323">
            <v>103007</v>
          </cell>
          <cell r="D323">
            <v>2618.0584316231507</v>
          </cell>
        </row>
        <row r="324">
          <cell r="C324">
            <v>101581</v>
          </cell>
          <cell r="D324">
            <v>461.17999994000002</v>
          </cell>
        </row>
        <row r="325">
          <cell r="C325">
            <v>101188</v>
          </cell>
          <cell r="D325">
            <v>27.616252461831053</v>
          </cell>
        </row>
        <row r="326">
          <cell r="C326">
            <v>101474</v>
          </cell>
          <cell r="D326">
            <v>5057.5429583801333</v>
          </cell>
        </row>
        <row r="327">
          <cell r="C327">
            <v>101364</v>
          </cell>
          <cell r="D327">
            <v>8612.6779094967023</v>
          </cell>
        </row>
        <row r="328">
          <cell r="C328">
            <v>102131</v>
          </cell>
          <cell r="D328">
            <v>4013.0869865474701</v>
          </cell>
        </row>
        <row r="329">
          <cell r="C329">
            <v>100792</v>
          </cell>
          <cell r="D329">
            <v>21.97</v>
          </cell>
        </row>
        <row r="330">
          <cell r="C330">
            <v>111189</v>
          </cell>
          <cell r="D330">
            <v>24.21</v>
          </cell>
        </row>
        <row r="331">
          <cell r="C331">
            <v>0</v>
          </cell>
          <cell r="D331">
            <v>248.47735943084001</v>
          </cell>
        </row>
        <row r="332">
          <cell r="C332">
            <v>101163</v>
          </cell>
          <cell r="D332">
            <v>21392.103580178056</v>
          </cell>
        </row>
        <row r="333">
          <cell r="C333">
            <v>100586</v>
          </cell>
          <cell r="D333">
            <v>143.24305934673058</v>
          </cell>
        </row>
        <row r="334">
          <cell r="C334">
            <v>102260</v>
          </cell>
          <cell r="D334">
            <v>2904.5744533098268</v>
          </cell>
        </row>
        <row r="335">
          <cell r="C335">
            <v>102180</v>
          </cell>
          <cell r="D335">
            <v>408.58698627736987</v>
          </cell>
        </row>
        <row r="336">
          <cell r="C336">
            <v>100480</v>
          </cell>
          <cell r="D336">
            <v>51834.385300393798</v>
          </cell>
        </row>
        <row r="337">
          <cell r="C337">
            <v>100024</v>
          </cell>
          <cell r="D337">
            <v>135.14999999599999</v>
          </cell>
        </row>
        <row r="338">
          <cell r="C338">
            <v>102261</v>
          </cell>
          <cell r="D338">
            <v>31901.299172402272</v>
          </cell>
        </row>
        <row r="339">
          <cell r="C339">
            <v>100248</v>
          </cell>
          <cell r="D339">
            <v>30339.080136991579</v>
          </cell>
        </row>
        <row r="340">
          <cell r="C340">
            <v>102603</v>
          </cell>
          <cell r="D340">
            <v>22900.991798485669</v>
          </cell>
        </row>
        <row r="341">
          <cell r="C341">
            <v>100169</v>
          </cell>
          <cell r="D341">
            <v>46.879594993369864</v>
          </cell>
        </row>
        <row r="342">
          <cell r="C342">
            <v>102403</v>
          </cell>
          <cell r="D342">
            <v>811.24820898573068</v>
          </cell>
        </row>
        <row r="343">
          <cell r="C343">
            <v>100909</v>
          </cell>
          <cell r="D343">
            <v>637.97954197442925</v>
          </cell>
        </row>
        <row r="344">
          <cell r="C344">
            <v>100231</v>
          </cell>
          <cell r="D344">
            <v>35.960045662100455</v>
          </cell>
        </row>
        <row r="345">
          <cell r="C345">
            <v>100550</v>
          </cell>
          <cell r="D345">
            <v>14110.617722387455</v>
          </cell>
        </row>
        <row r="346">
          <cell r="C346">
            <v>100822</v>
          </cell>
          <cell r="D346">
            <v>1291.3490928785116</v>
          </cell>
        </row>
        <row r="347">
          <cell r="C347">
            <v>102893</v>
          </cell>
          <cell r="D347">
            <v>2948.9151629761645</v>
          </cell>
        </row>
        <row r="348">
          <cell r="C348">
            <v>100901</v>
          </cell>
          <cell r="D348">
            <v>773.64926932565288</v>
          </cell>
        </row>
        <row r="349">
          <cell r="C349">
            <v>100703</v>
          </cell>
          <cell r="D349">
            <v>245.76339807100001</v>
          </cell>
        </row>
        <row r="350">
          <cell r="C350">
            <v>101922</v>
          </cell>
          <cell r="D350">
            <v>105.60942857800001</v>
          </cell>
        </row>
        <row r="351">
          <cell r="C351">
            <v>103152</v>
          </cell>
          <cell r="D351">
            <v>454.49273977002741</v>
          </cell>
        </row>
        <row r="352">
          <cell r="C352">
            <v>100483</v>
          </cell>
          <cell r="D352">
            <v>69.629497706894981</v>
          </cell>
        </row>
        <row r="353">
          <cell r="C353">
            <v>101286</v>
          </cell>
          <cell r="D353">
            <v>11094.737315311184</v>
          </cell>
        </row>
        <row r="354">
          <cell r="C354">
            <v>102079</v>
          </cell>
          <cell r="D354">
            <v>6541.4753484496969</v>
          </cell>
        </row>
        <row r="355">
          <cell r="C355">
            <v>102535</v>
          </cell>
          <cell r="D355">
            <v>38043.309911507255</v>
          </cell>
        </row>
        <row r="356">
          <cell r="C356">
            <v>101814</v>
          </cell>
          <cell r="D356">
            <v>93032.906263132099</v>
          </cell>
        </row>
        <row r="357">
          <cell r="C357">
            <v>110610</v>
          </cell>
          <cell r="D357">
            <v>94572.044598892928</v>
          </cell>
        </row>
        <row r="358">
          <cell r="C358">
            <v>100359</v>
          </cell>
          <cell r="D358">
            <v>4716.7026741578538</v>
          </cell>
        </row>
        <row r="359">
          <cell r="C359">
            <v>103131</v>
          </cell>
          <cell r="D359">
            <v>40.399999995999998</v>
          </cell>
        </row>
        <row r="360">
          <cell r="C360">
            <v>101758</v>
          </cell>
          <cell r="D360">
            <v>1502.633590381</v>
          </cell>
        </row>
        <row r="361">
          <cell r="C361">
            <v>102927</v>
          </cell>
          <cell r="D361">
            <v>314.1934703876347</v>
          </cell>
        </row>
        <row r="362">
          <cell r="C362">
            <v>101001</v>
          </cell>
          <cell r="D362">
            <v>54.620201451972605</v>
          </cell>
        </row>
        <row r="363">
          <cell r="C363">
            <v>102818</v>
          </cell>
          <cell r="D363">
            <v>2226.5338479328398</v>
          </cell>
        </row>
        <row r="364">
          <cell r="C364">
            <v>101792</v>
          </cell>
          <cell r="D364">
            <v>24.802193858826485</v>
          </cell>
        </row>
        <row r="365">
          <cell r="C365">
            <v>102274</v>
          </cell>
          <cell r="D365">
            <v>4991.9734249875346</v>
          </cell>
        </row>
        <row r="366">
          <cell r="C366">
            <v>100282</v>
          </cell>
          <cell r="D366">
            <v>1106.080000032</v>
          </cell>
        </row>
        <row r="367">
          <cell r="C367">
            <v>100603</v>
          </cell>
          <cell r="D367">
            <v>1418.3552835875935</v>
          </cell>
        </row>
        <row r="368">
          <cell r="C368">
            <v>102292</v>
          </cell>
          <cell r="D368">
            <v>2544.1850012964792</v>
          </cell>
        </row>
        <row r="369">
          <cell r="C369">
            <v>102214</v>
          </cell>
          <cell r="D369">
            <v>625.73243602805474</v>
          </cell>
        </row>
        <row r="370">
          <cell r="C370">
            <v>102288</v>
          </cell>
          <cell r="D370">
            <v>272.46360731593609</v>
          </cell>
        </row>
        <row r="371">
          <cell r="C371">
            <v>103200</v>
          </cell>
          <cell r="D371">
            <v>205.81077621570776</v>
          </cell>
        </row>
        <row r="372">
          <cell r="C372">
            <v>101645</v>
          </cell>
          <cell r="D372">
            <v>2221.6370393505204</v>
          </cell>
        </row>
        <row r="373">
          <cell r="C373">
            <v>101012</v>
          </cell>
          <cell r="D373">
            <v>124.13698630436986</v>
          </cell>
        </row>
        <row r="374">
          <cell r="C374">
            <v>101767</v>
          </cell>
          <cell r="D374">
            <v>1197.2971699499999</v>
          </cell>
        </row>
        <row r="375">
          <cell r="C375">
            <v>103135</v>
          </cell>
          <cell r="D375">
            <v>47.730000005999997</v>
          </cell>
        </row>
        <row r="376">
          <cell r="C376">
            <v>102385</v>
          </cell>
          <cell r="D376">
            <v>899.57492070830597</v>
          </cell>
        </row>
        <row r="377">
          <cell r="C377">
            <v>100222</v>
          </cell>
          <cell r="D377">
            <v>1721.403221904</v>
          </cell>
        </row>
        <row r="378">
          <cell r="C378">
            <v>101376</v>
          </cell>
          <cell r="D378">
            <v>143409.02788358234</v>
          </cell>
        </row>
        <row r="379">
          <cell r="C379">
            <v>100448</v>
          </cell>
          <cell r="D379">
            <v>1333.9053422107534</v>
          </cell>
        </row>
        <row r="380">
          <cell r="C380">
            <v>102604</v>
          </cell>
          <cell r="D380">
            <v>69227.987694398311</v>
          </cell>
        </row>
        <row r="381">
          <cell r="C381">
            <v>100352</v>
          </cell>
          <cell r="D381">
            <v>1511.8541552901415</v>
          </cell>
        </row>
        <row r="382">
          <cell r="C382">
            <v>102198</v>
          </cell>
          <cell r="D382">
            <v>2784.983790054338</v>
          </cell>
        </row>
        <row r="383">
          <cell r="C383">
            <v>101640</v>
          </cell>
          <cell r="D383">
            <v>3.5299999980000001</v>
          </cell>
        </row>
        <row r="384">
          <cell r="C384">
            <v>101520</v>
          </cell>
          <cell r="D384">
            <v>220.21424658434248</v>
          </cell>
        </row>
        <row r="385">
          <cell r="C385">
            <v>103101</v>
          </cell>
          <cell r="D385">
            <v>2142.3128763783288</v>
          </cell>
        </row>
      </sheetData>
      <sheetData sheetId="4" refreshError="1"/>
      <sheetData sheetId="5"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mmentary"/>
      <sheetName val="Overview"/>
      <sheetName val="Methodology"/>
      <sheetName val="Summary"/>
      <sheetName val="Data Input &amp; Reconciliation"/>
      <sheetName val="Sludge Treatment &amp; Disposal"/>
      <sheetName val="TDS data"/>
      <sheetName val="Checklist"/>
      <sheetName val="Validation"/>
    </sheetNames>
    <sheetDataSet>
      <sheetData sheetId="0"/>
      <sheetData sheetId="1"/>
      <sheetData sheetId="2"/>
      <sheetData sheetId="3"/>
      <sheetData sheetId="4"/>
      <sheetData sheetId="5"/>
      <sheetData sheetId="6">
        <row r="1">
          <cell r="C1" t="str">
            <v>Catalogue No.</v>
          </cell>
        </row>
        <row r="4">
          <cell r="C4" t="e">
            <v>#N/A</v>
          </cell>
          <cell r="D4">
            <v>135.55999998799999</v>
          </cell>
          <cell r="E4">
            <v>0</v>
          </cell>
          <cell r="F4">
            <v>0</v>
          </cell>
          <cell r="G4">
            <v>0</v>
          </cell>
          <cell r="H4">
            <v>0</v>
          </cell>
        </row>
        <row r="5">
          <cell r="C5" t="e">
            <v>#N/A</v>
          </cell>
          <cell r="D5">
            <v>6531.7633063594803</v>
          </cell>
          <cell r="E5">
            <v>0</v>
          </cell>
          <cell r="F5">
            <v>0</v>
          </cell>
          <cell r="G5">
            <v>0</v>
          </cell>
          <cell r="H5">
            <v>0</v>
          </cell>
        </row>
        <row r="6">
          <cell r="C6" t="e">
            <v>#N/A</v>
          </cell>
          <cell r="D6">
            <v>31.619999997000001</v>
          </cell>
          <cell r="E6">
            <v>0</v>
          </cell>
          <cell r="F6">
            <v>0</v>
          </cell>
          <cell r="G6">
            <v>0</v>
          </cell>
          <cell r="H6">
            <v>0</v>
          </cell>
        </row>
        <row r="7">
          <cell r="C7" t="e">
            <v>#N/A</v>
          </cell>
          <cell r="D7">
            <v>5434.9989699231</v>
          </cell>
          <cell r="E7">
            <v>0</v>
          </cell>
          <cell r="F7">
            <v>0</v>
          </cell>
          <cell r="G7">
            <v>0</v>
          </cell>
          <cell r="H7">
            <v>0</v>
          </cell>
        </row>
        <row r="8">
          <cell r="C8" t="e">
            <v>#N/A</v>
          </cell>
          <cell r="D8">
            <v>50.710958888109587</v>
          </cell>
          <cell r="E8">
            <v>0</v>
          </cell>
          <cell r="F8">
            <v>0</v>
          </cell>
          <cell r="G8">
            <v>0</v>
          </cell>
          <cell r="H8">
            <v>0</v>
          </cell>
        </row>
        <row r="9">
          <cell r="C9" t="e">
            <v>#N/A</v>
          </cell>
          <cell r="D9">
            <v>168.16999999500001</v>
          </cell>
          <cell r="E9">
            <v>0</v>
          </cell>
          <cell r="F9">
            <v>0</v>
          </cell>
          <cell r="G9">
            <v>0</v>
          </cell>
          <cell r="H9">
            <v>0</v>
          </cell>
        </row>
        <row r="10">
          <cell r="C10" t="e">
            <v>#N/A</v>
          </cell>
          <cell r="D10">
            <v>143.33000001299999</v>
          </cell>
          <cell r="E10">
            <v>0</v>
          </cell>
          <cell r="F10">
            <v>0</v>
          </cell>
          <cell r="G10">
            <v>0</v>
          </cell>
          <cell r="H10">
            <v>0</v>
          </cell>
        </row>
        <row r="11">
          <cell r="C11" t="e">
            <v>#N/A</v>
          </cell>
          <cell r="D11">
            <v>53.840000007999997</v>
          </cell>
          <cell r="E11">
            <v>0</v>
          </cell>
          <cell r="F11">
            <v>0</v>
          </cell>
          <cell r="G11">
            <v>0</v>
          </cell>
          <cell r="H11">
            <v>0</v>
          </cell>
        </row>
        <row r="12">
          <cell r="C12" t="e">
            <v>#N/A</v>
          </cell>
          <cell r="D12">
            <v>3681.3913038001001</v>
          </cell>
          <cell r="E12">
            <v>0</v>
          </cell>
          <cell r="F12">
            <v>0</v>
          </cell>
          <cell r="G12">
            <v>0</v>
          </cell>
          <cell r="H12">
            <v>0</v>
          </cell>
        </row>
        <row r="13">
          <cell r="C13" t="e">
            <v>#N/A</v>
          </cell>
          <cell r="D13">
            <v>108.090000015</v>
          </cell>
          <cell r="E13">
            <v>0</v>
          </cell>
          <cell r="F13">
            <v>0</v>
          </cell>
          <cell r="G13">
            <v>0</v>
          </cell>
          <cell r="H13">
            <v>0</v>
          </cell>
        </row>
        <row r="14">
          <cell r="C14" t="e">
            <v>#N/A</v>
          </cell>
          <cell r="D14">
            <v>0</v>
          </cell>
          <cell r="E14">
            <v>0</v>
          </cell>
          <cell r="F14">
            <v>0</v>
          </cell>
          <cell r="G14">
            <v>0</v>
          </cell>
          <cell r="H14">
            <v>0</v>
          </cell>
        </row>
        <row r="15">
          <cell r="C15" t="e">
            <v>#N/A</v>
          </cell>
          <cell r="D15">
            <v>0</v>
          </cell>
          <cell r="E15">
            <v>0</v>
          </cell>
          <cell r="F15">
            <v>0</v>
          </cell>
          <cell r="G15">
            <v>0</v>
          </cell>
          <cell r="H15">
            <v>0</v>
          </cell>
        </row>
        <row r="16">
          <cell r="C16" t="e">
            <v>#N/A</v>
          </cell>
          <cell r="D16">
            <v>0</v>
          </cell>
          <cell r="E16">
            <v>0</v>
          </cell>
          <cell r="F16">
            <v>0</v>
          </cell>
          <cell r="G16">
            <v>0</v>
          </cell>
          <cell r="H16">
            <v>0</v>
          </cell>
        </row>
        <row r="17">
          <cell r="C17" t="e">
            <v>#N/A</v>
          </cell>
          <cell r="D17">
            <v>0</v>
          </cell>
          <cell r="E17">
            <v>0</v>
          </cell>
          <cell r="F17">
            <v>0</v>
          </cell>
          <cell r="G17">
            <v>0</v>
          </cell>
          <cell r="H17">
            <v>0</v>
          </cell>
        </row>
        <row r="18">
          <cell r="C18" t="e">
            <v>#N/A</v>
          </cell>
          <cell r="D18">
            <v>0</v>
          </cell>
          <cell r="E18">
            <v>0</v>
          </cell>
          <cell r="F18">
            <v>0</v>
          </cell>
          <cell r="G18">
            <v>0</v>
          </cell>
          <cell r="H18">
            <v>0</v>
          </cell>
        </row>
        <row r="19">
          <cell r="C19" t="e">
            <v>#N/A</v>
          </cell>
          <cell r="D19">
            <v>0</v>
          </cell>
          <cell r="E19">
            <v>0</v>
          </cell>
          <cell r="F19">
            <v>0</v>
          </cell>
          <cell r="G19">
            <v>0</v>
          </cell>
          <cell r="H19">
            <v>0</v>
          </cell>
        </row>
        <row r="20">
          <cell r="C20">
            <v>100863</v>
          </cell>
          <cell r="D20">
            <v>831.75076994569406</v>
          </cell>
          <cell r="E20">
            <v>0</v>
          </cell>
          <cell r="F20">
            <v>60</v>
          </cell>
          <cell r="G20">
            <v>18.165436815613958</v>
          </cell>
          <cell r="H20">
            <v>14.797551941513044</v>
          </cell>
        </row>
        <row r="21">
          <cell r="C21">
            <v>101784</v>
          </cell>
          <cell r="D21">
            <v>57.929999995999999</v>
          </cell>
          <cell r="E21">
            <v>0</v>
          </cell>
          <cell r="F21">
            <v>62</v>
          </cell>
          <cell r="G21">
            <v>1.3073642399097278</v>
          </cell>
          <cell r="H21">
            <v>1.0649779822477154</v>
          </cell>
        </row>
        <row r="22">
          <cell r="C22">
            <v>101574</v>
          </cell>
          <cell r="D22">
            <v>5928.1714225798287</v>
          </cell>
          <cell r="E22">
            <v>0</v>
          </cell>
          <cell r="F22">
            <v>80</v>
          </cell>
          <cell r="G22">
            <v>172.62835182552459</v>
          </cell>
          <cell r="H22">
            <v>140.62293291622404</v>
          </cell>
        </row>
        <row r="23">
          <cell r="C23">
            <v>100181</v>
          </cell>
          <cell r="D23">
            <v>577.58744296437442</v>
          </cell>
          <cell r="E23">
            <v>0</v>
          </cell>
          <cell r="F23">
            <v>62</v>
          </cell>
          <cell r="G23">
            <v>13.034993412820002</v>
          </cell>
          <cell r="H23">
            <v>10.618296385677372</v>
          </cell>
        </row>
        <row r="24">
          <cell r="C24">
            <v>101775</v>
          </cell>
          <cell r="D24">
            <v>276.13698633536984</v>
          </cell>
          <cell r="E24">
            <v>0</v>
          </cell>
          <cell r="F24">
            <v>57</v>
          </cell>
          <cell r="G24">
            <v>5.7292901924862534</v>
          </cell>
          <cell r="H24">
            <v>4.6670757258336382</v>
          </cell>
        </row>
        <row r="25">
          <cell r="C25">
            <v>101974</v>
          </cell>
          <cell r="D25">
            <v>667.3040181828402</v>
          </cell>
          <cell r="E25">
            <v>0</v>
          </cell>
          <cell r="F25">
            <v>74</v>
          </cell>
          <cell r="G25">
            <v>17.974501033772981</v>
          </cell>
          <cell r="H25">
            <v>14.642015789095463</v>
          </cell>
        </row>
        <row r="26">
          <cell r="C26">
            <v>101392</v>
          </cell>
          <cell r="D26">
            <v>1481.4766208545661</v>
          </cell>
          <cell r="E26">
            <v>0</v>
          </cell>
          <cell r="F26">
            <v>57</v>
          </cell>
          <cell r="G26">
            <v>30.737676929490537</v>
          </cell>
          <cell r="H26">
            <v>25.038889818197337</v>
          </cell>
        </row>
        <row r="27">
          <cell r="C27">
            <v>100122</v>
          </cell>
          <cell r="D27">
            <v>19.72</v>
          </cell>
          <cell r="E27">
            <v>0</v>
          </cell>
          <cell r="F27">
            <v>62</v>
          </cell>
          <cell r="G27">
            <v>0.44504095999999999</v>
          </cell>
          <cell r="H27">
            <v>0.36253005025677665</v>
          </cell>
        </row>
        <row r="28">
          <cell r="C28">
            <v>101753</v>
          </cell>
          <cell r="D28">
            <v>116051.00963970384</v>
          </cell>
          <cell r="E28">
            <v>1</v>
          </cell>
          <cell r="F28">
            <v>77</v>
          </cell>
          <cell r="G28">
            <v>3252.6776981816197</v>
          </cell>
          <cell r="H28">
            <v>2649.6289451444632</v>
          </cell>
        </row>
        <row r="29">
          <cell r="C29">
            <v>101675</v>
          </cell>
          <cell r="D29">
            <v>3955.6845023939968</v>
          </cell>
          <cell r="E29">
            <v>0</v>
          </cell>
          <cell r="F29">
            <v>77</v>
          </cell>
          <cell r="G29">
            <v>110.86992523309894</v>
          </cell>
          <cell r="H29">
            <v>90.314562432007222</v>
          </cell>
        </row>
        <row r="30">
          <cell r="C30">
            <v>102314</v>
          </cell>
          <cell r="D30">
            <v>14651.954540000361</v>
          </cell>
          <cell r="E30">
            <v>0</v>
          </cell>
          <cell r="F30">
            <v>55</v>
          </cell>
          <cell r="G30">
            <v>293.33212989080721</v>
          </cell>
          <cell r="H30">
            <v>238.94814488815069</v>
          </cell>
        </row>
        <row r="31">
          <cell r="C31">
            <v>100617</v>
          </cell>
          <cell r="D31">
            <v>93.619999992000004</v>
          </cell>
          <cell r="E31">
            <v>0</v>
          </cell>
          <cell r="F31">
            <v>57</v>
          </cell>
          <cell r="G31">
            <v>1.9424277598340163</v>
          </cell>
          <cell r="H31">
            <v>1.5823002749966746</v>
          </cell>
        </row>
        <row r="32">
          <cell r="C32">
            <v>101208</v>
          </cell>
          <cell r="D32">
            <v>144618.24841294662</v>
          </cell>
          <cell r="E32">
            <v>1</v>
          </cell>
          <cell r="F32">
            <v>62</v>
          </cell>
          <cell r="G32">
            <v>3263.7446301833797</v>
          </cell>
          <cell r="H32">
            <v>2658.6440601010422</v>
          </cell>
        </row>
        <row r="33">
          <cell r="C33">
            <v>102919</v>
          </cell>
          <cell r="D33">
            <v>23.25</v>
          </cell>
          <cell r="E33">
            <v>0</v>
          </cell>
          <cell r="F33">
            <v>62</v>
          </cell>
          <cell r="G33">
            <v>0.52470600000000001</v>
          </cell>
          <cell r="H33">
            <v>0.42742513531795423</v>
          </cell>
        </row>
        <row r="34">
          <cell r="C34">
            <v>101834</v>
          </cell>
          <cell r="D34">
            <v>1673.5475801146758</v>
          </cell>
          <cell r="E34">
            <v>0</v>
          </cell>
          <cell r="F34">
            <v>77</v>
          </cell>
          <cell r="G34">
            <v>46.90619157545413</v>
          </cell>
          <cell r="H34">
            <v>38.209750377141418</v>
          </cell>
        </row>
        <row r="35">
          <cell r="C35">
            <v>101886</v>
          </cell>
          <cell r="D35">
            <v>3611.9159362931591</v>
          </cell>
          <cell r="E35">
            <v>0</v>
          </cell>
          <cell r="F35">
            <v>62</v>
          </cell>
          <cell r="G35">
            <v>81.513718850264013</v>
          </cell>
          <cell r="H35">
            <v>66.40101754095393</v>
          </cell>
        </row>
        <row r="36">
          <cell r="C36">
            <v>101124</v>
          </cell>
          <cell r="D36">
            <v>111.74566209145662</v>
          </cell>
          <cell r="E36">
            <v>0</v>
          </cell>
          <cell r="F36">
            <v>62</v>
          </cell>
          <cell r="G36">
            <v>2.5218761020799931</v>
          </cell>
          <cell r="H36">
            <v>2.0543184834681822</v>
          </cell>
        </row>
        <row r="37">
          <cell r="C37">
            <v>100827</v>
          </cell>
          <cell r="D37">
            <v>1170.5472147078722</v>
          </cell>
          <cell r="E37">
            <v>0</v>
          </cell>
          <cell r="F37">
            <v>77</v>
          </cell>
          <cell r="G37">
            <v>32.808097333832244</v>
          </cell>
          <cell r="H37">
            <v>26.72545281059843</v>
          </cell>
        </row>
        <row r="38">
          <cell r="C38">
            <v>103056</v>
          </cell>
          <cell r="D38">
            <v>3956.0595645803983</v>
          </cell>
          <cell r="E38">
            <v>0</v>
          </cell>
          <cell r="F38">
            <v>79</v>
          </cell>
          <cell r="G38">
            <v>113.76044883907393</v>
          </cell>
          <cell r="H38">
            <v>92.669180910590654</v>
          </cell>
        </row>
        <row r="39">
          <cell r="C39">
            <v>102534</v>
          </cell>
          <cell r="D39">
            <v>6162.4871818875126</v>
          </cell>
          <cell r="E39">
            <v>0</v>
          </cell>
          <cell r="F39">
            <v>77</v>
          </cell>
          <cell r="G39">
            <v>172.72219073394322</v>
          </cell>
          <cell r="H39">
            <v>140.69937402444259</v>
          </cell>
        </row>
        <row r="40">
          <cell r="C40">
            <v>100345</v>
          </cell>
          <cell r="D40">
            <v>175.29968036529681</v>
          </cell>
          <cell r="E40">
            <v>0</v>
          </cell>
          <cell r="F40">
            <v>62</v>
          </cell>
          <cell r="G40">
            <v>3.9561631864840185</v>
          </cell>
          <cell r="H40">
            <v>3.2226877247884351</v>
          </cell>
        </row>
        <row r="41">
          <cell r="C41">
            <v>102476</v>
          </cell>
          <cell r="D41">
            <v>925.39753804576264</v>
          </cell>
          <cell r="E41">
            <v>0</v>
          </cell>
          <cell r="F41">
            <v>60</v>
          </cell>
          <cell r="G41">
            <v>20.210682230919453</v>
          </cell>
          <cell r="H41">
            <v>16.463607405707045</v>
          </cell>
        </row>
        <row r="42">
          <cell r="C42">
            <v>102589</v>
          </cell>
          <cell r="D42">
            <v>912.75356230455611</v>
          </cell>
          <cell r="E42">
            <v>0</v>
          </cell>
          <cell r="F42">
            <v>74</v>
          </cell>
          <cell r="G42">
            <v>24.585929954235525</v>
          </cell>
          <cell r="H42">
            <v>20.027681096855883</v>
          </cell>
        </row>
        <row r="43">
          <cell r="C43">
            <v>102983</v>
          </cell>
          <cell r="D43">
            <v>686.89264845882644</v>
          </cell>
          <cell r="E43">
            <v>0</v>
          </cell>
          <cell r="F43">
            <v>60</v>
          </cell>
          <cell r="G43">
            <v>15.001735442340769</v>
          </cell>
          <cell r="H43">
            <v>12.220403047509754</v>
          </cell>
        </row>
        <row r="44">
          <cell r="C44">
            <v>102467</v>
          </cell>
          <cell r="D44">
            <v>302.91132424491326</v>
          </cell>
          <cell r="E44">
            <v>0</v>
          </cell>
          <cell r="F44">
            <v>55</v>
          </cell>
          <cell r="G44">
            <v>6.0642847113831628</v>
          </cell>
          <cell r="H44">
            <v>4.9399620232464452</v>
          </cell>
        </row>
        <row r="45">
          <cell r="C45">
            <v>100917</v>
          </cell>
          <cell r="D45">
            <v>58.0336</v>
          </cell>
          <cell r="E45">
            <v>0</v>
          </cell>
          <cell r="F45">
            <v>74</v>
          </cell>
          <cell r="G45">
            <v>1.5631930495999999</v>
          </cell>
          <cell r="H45">
            <v>1.2733759491093404</v>
          </cell>
        </row>
        <row r="46">
          <cell r="C46">
            <v>102931</v>
          </cell>
          <cell r="D46">
            <v>9630.1944028076086</v>
          </cell>
          <cell r="E46">
            <v>0</v>
          </cell>
          <cell r="F46">
            <v>65</v>
          </cell>
          <cell r="G46">
            <v>227.85039957042801</v>
          </cell>
          <cell r="H46">
            <v>185.60677382884916</v>
          </cell>
        </row>
        <row r="47">
          <cell r="C47">
            <v>100627</v>
          </cell>
          <cell r="D47">
            <v>2297.9222835300225</v>
          </cell>
          <cell r="E47">
            <v>0</v>
          </cell>
          <cell r="F47">
            <v>77</v>
          </cell>
          <cell r="G47">
            <v>64.406165762779466</v>
          </cell>
          <cell r="H47">
            <v>52.465216933800271</v>
          </cell>
        </row>
        <row r="48">
          <cell r="C48">
            <v>101238</v>
          </cell>
          <cell r="D48">
            <v>8105.7350822723765</v>
          </cell>
          <cell r="E48">
            <v>0</v>
          </cell>
          <cell r="F48">
            <v>79</v>
          </cell>
          <cell r="G48">
            <v>233.08851802582447</v>
          </cell>
          <cell r="H48">
            <v>189.87374140613875</v>
          </cell>
        </row>
        <row r="49">
          <cell r="C49">
            <v>100333</v>
          </cell>
          <cell r="D49">
            <v>287.90511414025116</v>
          </cell>
          <cell r="E49">
            <v>0</v>
          </cell>
          <cell r="F49">
            <v>55</v>
          </cell>
          <cell r="G49">
            <v>5.7638603850878285</v>
          </cell>
          <cell r="H49">
            <v>4.6952365801991229</v>
          </cell>
        </row>
        <row r="50">
          <cell r="C50">
            <v>100041</v>
          </cell>
          <cell r="D50">
            <v>17584.929523062423</v>
          </cell>
          <cell r="E50">
            <v>0</v>
          </cell>
          <cell r="F50">
            <v>90</v>
          </cell>
          <cell r="G50">
            <v>576.08229117552503</v>
          </cell>
          <cell r="H50">
            <v>469.27622565775101</v>
          </cell>
        </row>
        <row r="51">
          <cell r="C51">
            <v>100770</v>
          </cell>
          <cell r="D51">
            <v>86.934155243141561</v>
          </cell>
          <cell r="E51">
            <v>0</v>
          </cell>
          <cell r="F51">
            <v>57</v>
          </cell>
          <cell r="G51">
            <v>1.8037098529847013</v>
          </cell>
          <cell r="H51">
            <v>1.4693007664984072</v>
          </cell>
        </row>
        <row r="52">
          <cell r="C52">
            <v>102861</v>
          </cell>
          <cell r="D52">
            <v>271.98205132999999</v>
          </cell>
          <cell r="E52">
            <v>0</v>
          </cell>
          <cell r="F52">
            <v>57</v>
          </cell>
          <cell r="G52">
            <v>5.6430836009948395</v>
          </cell>
          <cell r="H52">
            <v>4.5968518975688246</v>
          </cell>
        </row>
        <row r="53">
          <cell r="C53">
            <v>102856</v>
          </cell>
          <cell r="D53">
            <v>1125.544601632831</v>
          </cell>
          <cell r="E53">
            <v>0</v>
          </cell>
          <cell r="F53">
            <v>77</v>
          </cell>
          <cell r="G53">
            <v>31.546764094564985</v>
          </cell>
          <cell r="H53">
            <v>25.6979716488148</v>
          </cell>
        </row>
        <row r="54">
          <cell r="C54">
            <v>101804</v>
          </cell>
          <cell r="D54">
            <v>89.369999992000004</v>
          </cell>
          <cell r="E54">
            <v>0</v>
          </cell>
          <cell r="F54">
            <v>62</v>
          </cell>
          <cell r="G54">
            <v>2.0169021598194559</v>
          </cell>
          <cell r="H54">
            <v>1.6429670683847812</v>
          </cell>
        </row>
        <row r="55">
          <cell r="C55">
            <v>101363</v>
          </cell>
          <cell r="D55">
            <v>608.43612451251147</v>
          </cell>
          <cell r="F55">
            <v>57</v>
          </cell>
          <cell r="G55">
            <v>12.623832711385589</v>
          </cell>
          <cell r="H55">
            <v>10.283365170009876</v>
          </cell>
        </row>
        <row r="56">
          <cell r="C56">
            <v>100114</v>
          </cell>
          <cell r="D56">
            <v>171.93698630536989</v>
          </cell>
          <cell r="F56">
            <v>57</v>
          </cell>
          <cell r="G56">
            <v>3.5673485918638144</v>
          </cell>
          <cell r="H56">
            <v>2.9059596318770975</v>
          </cell>
        </row>
        <row r="57">
          <cell r="C57">
            <v>102032</v>
          </cell>
          <cell r="D57">
            <v>309.4466210335662</v>
          </cell>
          <cell r="F57">
            <v>62</v>
          </cell>
          <cell r="G57">
            <v>6.9835913434855224</v>
          </cell>
          <cell r="H57">
            <v>5.6888285535034724</v>
          </cell>
        </row>
        <row r="58">
          <cell r="C58">
            <v>101757</v>
          </cell>
          <cell r="D58">
            <v>62.697520210826482</v>
          </cell>
          <cell r="F58">
            <v>62</v>
          </cell>
          <cell r="G58">
            <v>1.4149576361179321</v>
          </cell>
          <cell r="H58">
            <v>1.1526234864607605</v>
          </cell>
        </row>
        <row r="59">
          <cell r="C59">
            <v>100609</v>
          </cell>
          <cell r="D59">
            <v>3919.4488911614199</v>
          </cell>
          <cell r="F59">
            <v>76</v>
          </cell>
          <cell r="G59">
            <v>108.42763412508953</v>
          </cell>
          <cell r="H59">
            <v>88.325073828242907</v>
          </cell>
        </row>
        <row r="60">
          <cell r="C60">
            <v>111593</v>
          </cell>
          <cell r="D60">
            <v>302102.7081534171</v>
          </cell>
          <cell r="E60">
            <v>1</v>
          </cell>
          <cell r="F60">
            <v>90</v>
          </cell>
          <cell r="G60">
            <v>9896.8847191059431</v>
          </cell>
          <cell r="H60">
            <v>8061.9952702847904</v>
          </cell>
        </row>
        <row r="61">
          <cell r="C61">
            <v>102387</v>
          </cell>
          <cell r="D61">
            <v>3927.8355783206662</v>
          </cell>
          <cell r="F61">
            <v>74</v>
          </cell>
          <cell r="G61">
            <v>105.80017913764546</v>
          </cell>
          <cell r="H61">
            <v>86.184750859665996</v>
          </cell>
        </row>
        <row r="62">
          <cell r="C62">
            <v>102595</v>
          </cell>
          <cell r="D62">
            <v>41.049371475132418</v>
          </cell>
          <cell r="F62">
            <v>62</v>
          </cell>
          <cell r="G62">
            <v>0.92640221545078838</v>
          </cell>
          <cell r="H62">
            <v>0.7546465874182986</v>
          </cell>
        </row>
        <row r="63">
          <cell r="C63">
            <v>100206</v>
          </cell>
          <cell r="D63">
            <v>116761.49628966588</v>
          </cell>
          <cell r="E63">
            <v>1</v>
          </cell>
          <cell r="F63">
            <v>90</v>
          </cell>
          <cell r="G63">
            <v>3825.1066184494548</v>
          </cell>
          <cell r="H63">
            <v>3115.9291374528984</v>
          </cell>
        </row>
        <row r="64">
          <cell r="C64">
            <v>103115</v>
          </cell>
          <cell r="D64">
            <v>381.16896546300001</v>
          </cell>
          <cell r="F64">
            <v>62</v>
          </cell>
          <cell r="G64">
            <v>8.602221212568983</v>
          </cell>
          <cell r="H64">
            <v>7.0073632964312846</v>
          </cell>
        </row>
        <row r="65">
          <cell r="C65">
            <v>101153</v>
          </cell>
          <cell r="D65">
            <v>1350.5461227901551</v>
          </cell>
          <cell r="F65">
            <v>77</v>
          </cell>
          <cell r="G65">
            <v>37.853106729562469</v>
          </cell>
          <cell r="H65">
            <v>30.835113884895925</v>
          </cell>
        </row>
        <row r="66">
          <cell r="C66">
            <v>102968</v>
          </cell>
          <cell r="D66">
            <v>17.539817351598174</v>
          </cell>
          <cell r="F66">
            <v>62</v>
          </cell>
          <cell r="G66">
            <v>0.39583859799086757</v>
          </cell>
          <cell r="H66">
            <v>0.32244984107350755</v>
          </cell>
        </row>
        <row r="67">
          <cell r="C67">
            <v>103252</v>
          </cell>
          <cell r="D67">
            <v>1592.9667852778309</v>
          </cell>
          <cell r="F67">
            <v>57</v>
          </cell>
          <cell r="G67">
            <v>33.05087486094444</v>
          </cell>
          <cell r="H67">
            <v>26.923219211931919</v>
          </cell>
        </row>
        <row r="68">
          <cell r="C68">
            <v>102480</v>
          </cell>
          <cell r="D68">
            <v>380419.20595706196</v>
          </cell>
          <cell r="E68">
            <v>1</v>
          </cell>
          <cell r="F68">
            <v>74</v>
          </cell>
          <cell r="G68">
            <v>10246.97173165942</v>
          </cell>
          <cell r="H68">
            <v>8347.175902322022</v>
          </cell>
        </row>
        <row r="69">
          <cell r="C69">
            <v>100476</v>
          </cell>
          <cell r="D69">
            <v>546.84437881542465</v>
          </cell>
          <cell r="F69">
            <v>62</v>
          </cell>
          <cell r="G69">
            <v>12.341183941106502</v>
          </cell>
          <cell r="H69">
            <v>10.053119682281526</v>
          </cell>
        </row>
        <row r="70">
          <cell r="C70">
            <v>101905</v>
          </cell>
          <cell r="D70">
            <v>62097.273858153509</v>
          </cell>
          <cell r="E70">
            <v>1</v>
          </cell>
          <cell r="F70">
            <v>87</v>
          </cell>
          <cell r="G70">
            <v>1966.4964685400053</v>
          </cell>
          <cell r="H70">
            <v>1601.9066280316804</v>
          </cell>
        </row>
        <row r="71">
          <cell r="C71">
            <v>103178</v>
          </cell>
          <cell r="D71">
            <v>514.89716289610953</v>
          </cell>
          <cell r="F71">
            <v>62</v>
          </cell>
          <cell r="G71">
            <v>11.620199172239401</v>
          </cell>
          <cell r="H71">
            <v>9.4658060011053919</v>
          </cell>
        </row>
        <row r="72">
          <cell r="C72">
            <v>102879</v>
          </cell>
          <cell r="D72">
            <v>172.60643833816437</v>
          </cell>
          <cell r="F72">
            <v>62</v>
          </cell>
          <cell r="G72">
            <v>3.8953821004156932</v>
          </cell>
          <cell r="H72">
            <v>3.1731754952017215</v>
          </cell>
        </row>
        <row r="73">
          <cell r="C73">
            <v>103185</v>
          </cell>
          <cell r="D73">
            <v>1383.3943110136986</v>
          </cell>
          <cell r="F73">
            <v>55</v>
          </cell>
          <cell r="G73">
            <v>27.695554106494249</v>
          </cell>
          <cell r="H73">
            <v>22.560778724988904</v>
          </cell>
        </row>
        <row r="74">
          <cell r="C74">
            <v>101981</v>
          </cell>
          <cell r="D74">
            <v>486.57397261373973</v>
          </cell>
          <cell r="F74">
            <v>62</v>
          </cell>
          <cell r="G74">
            <v>10.981001413946878</v>
          </cell>
          <cell r="H74">
            <v>8.9451159607149346</v>
          </cell>
        </row>
        <row r="75">
          <cell r="C75">
            <v>103172</v>
          </cell>
          <cell r="D75">
            <v>2329.0862557437622</v>
          </cell>
          <cell r="F75">
            <v>77</v>
          </cell>
          <cell r="G75">
            <v>65.279629575986164</v>
          </cell>
          <cell r="H75">
            <v>53.176739936310646</v>
          </cell>
        </row>
        <row r="76">
          <cell r="C76">
            <v>103170</v>
          </cell>
          <cell r="D76">
            <v>193.35963471719634</v>
          </cell>
          <cell r="F76">
            <v>57</v>
          </cell>
          <cell r="G76">
            <v>4.0118257011123895</v>
          </cell>
          <cell r="H76">
            <v>3.2680303697118189</v>
          </cell>
        </row>
        <row r="77">
          <cell r="C77">
            <v>102660</v>
          </cell>
          <cell r="D77">
            <v>2793.5948199252739</v>
          </cell>
          <cell r="F77">
            <v>62</v>
          </cell>
          <cell r="G77">
            <v>63.045847896073582</v>
          </cell>
          <cell r="H77">
            <v>51.357102964735319</v>
          </cell>
        </row>
        <row r="78">
          <cell r="C78">
            <v>101631</v>
          </cell>
          <cell r="D78">
            <v>75694.23416572655</v>
          </cell>
          <cell r="E78">
            <v>1</v>
          </cell>
          <cell r="F78">
            <v>84</v>
          </cell>
          <cell r="G78">
            <v>2314.4269038512548</v>
          </cell>
          <cell r="H78">
            <v>1885.3305137774989</v>
          </cell>
        </row>
        <row r="79">
          <cell r="C79">
            <v>100418</v>
          </cell>
          <cell r="D79">
            <v>611.79274357176257</v>
          </cell>
          <cell r="F79">
            <v>77</v>
          </cell>
          <cell r="G79">
            <v>17.147327016829362</v>
          </cell>
          <cell r="H79">
            <v>13.968200421778105</v>
          </cell>
        </row>
        <row r="80">
          <cell r="C80">
            <v>100413</v>
          </cell>
          <cell r="D80">
            <v>953.61347021163476</v>
          </cell>
          <cell r="F80">
            <v>62</v>
          </cell>
          <cell r="G80">
            <v>21.52114879573617</v>
          </cell>
          <cell r="H80">
            <v>17.531112539622875</v>
          </cell>
        </row>
        <row r="81">
          <cell r="C81">
            <v>101289</v>
          </cell>
          <cell r="D81">
            <v>2012.713190674353</v>
          </cell>
          <cell r="F81">
            <v>77</v>
          </cell>
          <cell r="G81">
            <v>56.412325308220758</v>
          </cell>
          <cell r="H81">
            <v>45.953440171194366</v>
          </cell>
        </row>
        <row r="82">
          <cell r="C82">
            <v>101466</v>
          </cell>
          <cell r="D82">
            <v>7014.4377364329794</v>
          </cell>
          <cell r="F82">
            <v>62</v>
          </cell>
          <cell r="G82">
            <v>158.30183083581949</v>
          </cell>
          <cell r="H82">
            <v>128.9525590827626</v>
          </cell>
        </row>
        <row r="83">
          <cell r="C83">
            <v>102871</v>
          </cell>
          <cell r="D83">
            <v>27.615999995999999</v>
          </cell>
          <cell r="F83">
            <v>57</v>
          </cell>
          <cell r="G83">
            <v>0.57297676791700802</v>
          </cell>
          <cell r="H83">
            <v>0.46674646861475039</v>
          </cell>
        </row>
        <row r="84">
          <cell r="C84">
            <v>101307</v>
          </cell>
          <cell r="D84">
            <v>105010.23161806921</v>
          </cell>
          <cell r="E84">
            <v>1</v>
          </cell>
          <cell r="F84">
            <v>77</v>
          </cell>
          <cell r="G84">
            <v>2943.2267717912437</v>
          </cell>
          <cell r="H84">
            <v>2397.5504400641462</v>
          </cell>
        </row>
        <row r="85">
          <cell r="C85">
            <v>100316</v>
          </cell>
          <cell r="D85">
            <v>266.02000003699999</v>
          </cell>
          <cell r="F85">
            <v>57</v>
          </cell>
          <cell r="G85">
            <v>5.5193829607676763</v>
          </cell>
          <cell r="H85">
            <v>4.4960854438061215</v>
          </cell>
        </row>
        <row r="86">
          <cell r="C86">
            <v>100834</v>
          </cell>
          <cell r="D86">
            <v>43793.801815892424</v>
          </cell>
          <cell r="E86">
            <v>1</v>
          </cell>
          <cell r="F86">
            <v>80</v>
          </cell>
          <cell r="G86">
            <v>1275.2755088787874</v>
          </cell>
          <cell r="H86">
            <v>1038.8385247170579</v>
          </cell>
        </row>
        <row r="87">
          <cell r="C87">
            <v>102095</v>
          </cell>
          <cell r="D87">
            <v>2853.7690868519912</v>
          </cell>
          <cell r="F87">
            <v>74</v>
          </cell>
          <cell r="G87">
            <v>76.869124123445246</v>
          </cell>
          <cell r="H87">
            <v>62.617533971855103</v>
          </cell>
        </row>
        <row r="88">
          <cell r="C88">
            <v>102563</v>
          </cell>
          <cell r="D88">
            <v>173.88698627536988</v>
          </cell>
          <cell r="F88">
            <v>57</v>
          </cell>
          <cell r="G88">
            <v>3.6078071912413741</v>
          </cell>
          <cell r="H88">
            <v>2.9389171782244392</v>
          </cell>
        </row>
        <row r="89">
          <cell r="C89">
            <v>102902</v>
          </cell>
          <cell r="D89">
            <v>1241.9840784766211</v>
          </cell>
          <cell r="F89">
            <v>74</v>
          </cell>
          <cell r="G89">
            <v>33.454083137846268</v>
          </cell>
          <cell r="H89">
            <v>27.251672388217461</v>
          </cell>
        </row>
        <row r="90">
          <cell r="C90">
            <v>102137</v>
          </cell>
          <cell r="D90">
            <v>574.77958917109584</v>
          </cell>
          <cell r="F90">
            <v>55</v>
          </cell>
          <cell r="G90">
            <v>11.507087375205339</v>
          </cell>
          <cell r="H90">
            <v>9.3736652114949415</v>
          </cell>
        </row>
        <row r="91">
          <cell r="C91">
            <v>100796</v>
          </cell>
          <cell r="D91">
            <v>351.270000041</v>
          </cell>
          <cell r="F91">
            <v>57</v>
          </cell>
          <cell r="G91">
            <v>7.2881499608506681</v>
          </cell>
          <cell r="H91">
            <v>5.9369217871229596</v>
          </cell>
        </row>
        <row r="92">
          <cell r="C92">
            <v>100748</v>
          </cell>
          <cell r="D92">
            <v>10.67</v>
          </cell>
          <cell r="F92">
            <v>62</v>
          </cell>
          <cell r="G92">
            <v>0.24080056</v>
          </cell>
          <cell r="H92">
            <v>0.19615596532656221</v>
          </cell>
        </row>
        <row r="93">
          <cell r="C93">
            <v>102647</v>
          </cell>
          <cell r="D93">
            <v>553.51000005599997</v>
          </cell>
          <cell r="F93">
            <v>62</v>
          </cell>
          <cell r="G93">
            <v>12.491613681263805</v>
          </cell>
          <cell r="H93">
            <v>10.175659641882865</v>
          </cell>
        </row>
        <row r="94">
          <cell r="C94">
            <v>100802</v>
          </cell>
          <cell r="D94">
            <v>147.32000000100001</v>
          </cell>
          <cell r="F94">
            <v>57</v>
          </cell>
          <cell r="G94">
            <v>3.0565953600207485</v>
          </cell>
          <cell r="H94">
            <v>2.4899004116002095</v>
          </cell>
        </row>
        <row r="95">
          <cell r="C95">
            <v>101894</v>
          </cell>
          <cell r="D95">
            <v>859.60118115033788</v>
          </cell>
          <cell r="F95">
            <v>74</v>
          </cell>
          <cell r="G95">
            <v>23.154217415465499</v>
          </cell>
          <cell r="H95">
            <v>18.861409078582433</v>
          </cell>
        </row>
        <row r="96">
          <cell r="C96">
            <v>100916</v>
          </cell>
          <cell r="D96">
            <v>399.1124657974247</v>
          </cell>
          <cell r="F96">
            <v>57</v>
          </cell>
          <cell r="G96">
            <v>8.2807854403649674</v>
          </cell>
          <cell r="H96">
            <v>6.7455219444544969</v>
          </cell>
        </row>
        <row r="97">
          <cell r="C97">
            <v>102103</v>
          </cell>
          <cell r="D97">
            <v>265.92132421491323</v>
          </cell>
          <cell r="F97">
            <v>75</v>
          </cell>
          <cell r="G97">
            <v>7.2596521510671312</v>
          </cell>
          <cell r="H97">
            <v>5.9137074914926568</v>
          </cell>
        </row>
        <row r="98">
          <cell r="C98">
            <v>100270</v>
          </cell>
          <cell r="D98">
            <v>317.50729144628309</v>
          </cell>
          <cell r="F98">
            <v>57</v>
          </cell>
          <cell r="G98">
            <v>6.5876412829274811</v>
          </cell>
          <cell r="H98">
            <v>5.3662879151018288</v>
          </cell>
        </row>
        <row r="99">
          <cell r="C99">
            <v>100354</v>
          </cell>
          <cell r="D99">
            <v>1296.1299998710001</v>
          </cell>
          <cell r="F99">
            <v>75</v>
          </cell>
          <cell r="G99">
            <v>35.384348996478302</v>
          </cell>
          <cell r="H99">
            <v>28.824065587123943</v>
          </cell>
        </row>
        <row r="100">
          <cell r="C100">
            <v>102519</v>
          </cell>
          <cell r="D100">
            <v>9011.746467618912</v>
          </cell>
          <cell r="F100">
            <v>58</v>
          </cell>
          <cell r="G100">
            <v>190.25599142437048</v>
          </cell>
          <cell r="H100">
            <v>154.98239562652816</v>
          </cell>
        </row>
        <row r="101">
          <cell r="C101">
            <v>101324</v>
          </cell>
          <cell r="D101">
            <v>4427.649421178794</v>
          </cell>
          <cell r="F101">
            <v>77</v>
          </cell>
          <cell r="G101">
            <v>124.09815797679923</v>
          </cell>
          <cell r="H101">
            <v>101.09027143951522</v>
          </cell>
        </row>
        <row r="102">
          <cell r="C102">
            <v>102088</v>
          </cell>
          <cell r="D102">
            <v>22884.178471699859</v>
          </cell>
          <cell r="F102">
            <v>59</v>
          </cell>
          <cell r="G102">
            <v>491.46061685822616</v>
          </cell>
          <cell r="H102">
            <v>400.34346979846345</v>
          </cell>
        </row>
        <row r="103">
          <cell r="C103">
            <v>101657</v>
          </cell>
          <cell r="D103">
            <v>2597.612283011023</v>
          </cell>
          <cell r="F103">
            <v>55</v>
          </cell>
          <cell r="G103">
            <v>52.00419790588068</v>
          </cell>
          <cell r="H103">
            <v>42.362582716840897</v>
          </cell>
        </row>
        <row r="104">
          <cell r="C104">
            <v>103260</v>
          </cell>
          <cell r="D104">
            <v>150.66</v>
          </cell>
          <cell r="F104">
            <v>62</v>
          </cell>
          <cell r="G104">
            <v>3.4000948799999997</v>
          </cell>
          <cell r="H104">
            <v>2.769714876860343</v>
          </cell>
        </row>
        <row r="105">
          <cell r="C105">
            <v>103106</v>
          </cell>
          <cell r="D105">
            <v>3658.4094975839953</v>
          </cell>
          <cell r="F105">
            <v>77</v>
          </cell>
          <cell r="G105">
            <v>102.53790139828422</v>
          </cell>
          <cell r="H105">
            <v>83.527301727787901</v>
          </cell>
        </row>
        <row r="106">
          <cell r="C106">
            <v>101877</v>
          </cell>
          <cell r="D106">
            <v>23692.148119925372</v>
          </cell>
          <cell r="F106">
            <v>74</v>
          </cell>
          <cell r="G106">
            <v>638.17170175830984</v>
          </cell>
          <cell r="H106">
            <v>519.85421546567932</v>
          </cell>
        </row>
        <row r="107">
          <cell r="C107">
            <v>100112</v>
          </cell>
          <cell r="D107">
            <v>1245.4065037978264</v>
          </cell>
          <cell r="F107">
            <v>60</v>
          </cell>
          <cell r="G107">
            <v>27.19967804294453</v>
          </cell>
          <cell r="H107">
            <v>22.156838435448336</v>
          </cell>
        </row>
        <row r="108">
          <cell r="C108">
            <v>102894</v>
          </cell>
          <cell r="D108">
            <v>197.37158735091325</v>
          </cell>
          <cell r="F108">
            <v>62</v>
          </cell>
          <cell r="G108">
            <v>4.4542819833354104</v>
          </cell>
          <cell r="H108">
            <v>3.6284549432853126</v>
          </cell>
        </row>
        <row r="109">
          <cell r="C109">
            <v>101916</v>
          </cell>
          <cell r="D109">
            <v>1666.9854439300366</v>
          </cell>
          <cell r="F109">
            <v>77</v>
          </cell>
          <cell r="G109">
            <v>46.722268022471063</v>
          </cell>
          <cell r="H109">
            <v>38.059926381376272</v>
          </cell>
        </row>
        <row r="110">
          <cell r="C110">
            <v>103234</v>
          </cell>
          <cell r="D110">
            <v>11392.141847739942</v>
          </cell>
          <cell r="F110">
            <v>62</v>
          </cell>
          <cell r="G110">
            <v>257.097857219795</v>
          </cell>
          <cell r="H110">
            <v>209.43173207877737</v>
          </cell>
        </row>
        <row r="111">
          <cell r="C111">
            <v>101533</v>
          </cell>
          <cell r="D111">
            <v>56.850000016000003</v>
          </cell>
          <cell r="F111">
            <v>74</v>
          </cell>
          <cell r="G111">
            <v>1.5313116004309759</v>
          </cell>
          <cell r="H111">
            <v>1.2474053432363321</v>
          </cell>
        </row>
        <row r="112">
          <cell r="C112">
            <v>101484</v>
          </cell>
          <cell r="D112">
            <v>71.190000002000005</v>
          </cell>
          <cell r="F112">
            <v>62</v>
          </cell>
          <cell r="G112">
            <v>1.606615920045136</v>
          </cell>
          <cell r="H112">
            <v>1.3087481885651617</v>
          </cell>
        </row>
        <row r="113">
          <cell r="C113">
            <v>101116</v>
          </cell>
          <cell r="D113">
            <v>105.66486196419635</v>
          </cell>
          <cell r="F113">
            <v>62</v>
          </cell>
          <cell r="G113">
            <v>2.384644604807983</v>
          </cell>
          <cell r="H113">
            <v>1.9425298031569709</v>
          </cell>
        </row>
        <row r="114">
          <cell r="C114">
            <v>102658</v>
          </cell>
          <cell r="D114">
            <v>67.423310502283101</v>
          </cell>
          <cell r="F114">
            <v>62</v>
          </cell>
          <cell r="G114">
            <v>1.5216092714155252</v>
          </cell>
          <cell r="H114">
            <v>1.2395018329042065</v>
          </cell>
        </row>
        <row r="115">
          <cell r="C115">
            <v>102993</v>
          </cell>
          <cell r="D115">
            <v>7086.9349376375503</v>
          </cell>
          <cell r="F115">
            <v>62</v>
          </cell>
          <cell r="G115">
            <v>159.93794767260422</v>
          </cell>
          <cell r="H115">
            <v>130.28533869717279</v>
          </cell>
        </row>
        <row r="116">
          <cell r="C116">
            <v>102421</v>
          </cell>
          <cell r="D116">
            <v>1633.7672601499726</v>
          </cell>
          <cell r="F116">
            <v>55</v>
          </cell>
          <cell r="G116">
            <v>32.708020548202455</v>
          </cell>
          <cell r="H116">
            <v>26.643930332029484</v>
          </cell>
        </row>
        <row r="117">
          <cell r="C117">
            <v>100103</v>
          </cell>
          <cell r="D117">
            <v>136.67246574342465</v>
          </cell>
          <cell r="F117">
            <v>62</v>
          </cell>
          <cell r="G117">
            <v>3.0844242068976082</v>
          </cell>
          <cell r="H117">
            <v>2.5125697705213659</v>
          </cell>
        </row>
        <row r="118">
          <cell r="C118">
            <v>108031</v>
          </cell>
          <cell r="D118">
            <v>1029.8154429543745</v>
          </cell>
          <cell r="F118">
            <v>62</v>
          </cell>
          <cell r="G118">
            <v>23.240874916594322</v>
          </cell>
          <cell r="H118">
            <v>18.932000217517956</v>
          </cell>
        </row>
        <row r="119">
          <cell r="C119">
            <v>100669</v>
          </cell>
          <cell r="D119">
            <v>1073.1139727127397</v>
          </cell>
          <cell r="F119">
            <v>57</v>
          </cell>
          <cell r="G119">
            <v>22.264968705843927</v>
          </cell>
          <cell r="H119">
            <v>18.137027710651978</v>
          </cell>
        </row>
        <row r="120">
          <cell r="C120">
            <v>100174</v>
          </cell>
          <cell r="D120">
            <v>119127.01121959349</v>
          </cell>
          <cell r="E120">
            <v>1</v>
          </cell>
          <cell r="F120">
            <v>90</v>
          </cell>
          <cell r="G120">
            <v>3902.6008875538828</v>
          </cell>
          <cell r="H120">
            <v>3179.0559140827181</v>
          </cell>
        </row>
        <row r="121">
          <cell r="C121">
            <v>102992</v>
          </cell>
          <cell r="D121">
            <v>441.5811415565114</v>
          </cell>
          <cell r="F121">
            <v>60</v>
          </cell>
          <cell r="G121">
            <v>9.6441321315942083</v>
          </cell>
          <cell r="H121">
            <v>7.856103191827204</v>
          </cell>
        </row>
        <row r="122">
          <cell r="C122">
            <v>101548</v>
          </cell>
          <cell r="D122">
            <v>27.130000001999999</v>
          </cell>
          <cell r="F122">
            <v>62</v>
          </cell>
          <cell r="G122">
            <v>0.61226984004513607</v>
          </cell>
          <cell r="H122">
            <v>0.49875457729165373</v>
          </cell>
        </row>
        <row r="123">
          <cell r="C123">
            <v>101848</v>
          </cell>
          <cell r="D123">
            <v>112.33812784588127</v>
          </cell>
          <cell r="F123">
            <v>62</v>
          </cell>
          <cell r="G123">
            <v>2.5352468692258485</v>
          </cell>
          <cell r="H123">
            <v>2.0652103008985567</v>
          </cell>
        </row>
        <row r="124">
          <cell r="C124">
            <v>100505</v>
          </cell>
          <cell r="D124">
            <v>7998.4225716503679</v>
          </cell>
          <cell r="F124">
            <v>62</v>
          </cell>
          <cell r="G124">
            <v>180.5084005970055</v>
          </cell>
          <cell r="H124">
            <v>147.04201505453065</v>
          </cell>
        </row>
        <row r="125">
          <cell r="C125">
            <v>100644</v>
          </cell>
          <cell r="D125">
            <v>10129.485249024003</v>
          </cell>
          <cell r="E125">
            <v>1</v>
          </cell>
          <cell r="F125">
            <v>87</v>
          </cell>
          <cell r="G125">
            <v>320.78053886609206</v>
          </cell>
          <cell r="H125">
            <v>261.30759936460737</v>
          </cell>
        </row>
        <row r="126">
          <cell r="C126">
            <v>111054</v>
          </cell>
          <cell r="D126">
            <v>39.179817351598174</v>
          </cell>
          <cell r="F126">
            <v>62</v>
          </cell>
          <cell r="G126">
            <v>0.88421011799086768</v>
          </cell>
          <cell r="H126">
            <v>0.72027693476299282</v>
          </cell>
        </row>
        <row r="127">
          <cell r="C127">
            <v>102698</v>
          </cell>
          <cell r="D127">
            <v>614.61698629336979</v>
          </cell>
          <cell r="F127">
            <v>62</v>
          </cell>
          <cell r="G127">
            <v>13.870676146668767</v>
          </cell>
          <cell r="H127">
            <v>11.299042947748678</v>
          </cell>
        </row>
        <row r="128">
          <cell r="C128">
            <v>101662</v>
          </cell>
          <cell r="D128">
            <v>10336.302381201825</v>
          </cell>
          <cell r="F128">
            <v>57</v>
          </cell>
          <cell r="G128">
            <v>214.45760180517544</v>
          </cell>
          <cell r="H128">
            <v>174.69701027154454</v>
          </cell>
        </row>
        <row r="129">
          <cell r="C129">
            <v>102503</v>
          </cell>
          <cell r="D129">
            <v>3176.6499997440001</v>
          </cell>
          <cell r="F129">
            <v>57</v>
          </cell>
          <cell r="G129">
            <v>65.909134194688519</v>
          </cell>
          <cell r="H129">
            <v>53.689533952068288</v>
          </cell>
        </row>
        <row r="130">
          <cell r="C130">
            <v>100871</v>
          </cell>
          <cell r="D130">
            <v>17.940000000000001</v>
          </cell>
          <cell r="F130">
            <v>62</v>
          </cell>
          <cell r="G130">
            <v>0.40486991999999999</v>
          </cell>
          <cell r="H130">
            <v>0.32980674957436984</v>
          </cell>
        </row>
        <row r="131">
          <cell r="C131">
            <v>101653</v>
          </cell>
          <cell r="D131">
            <v>749.13228315702281</v>
          </cell>
          <cell r="F131">
            <v>57</v>
          </cell>
          <cell r="G131">
            <v>15.542996610941909</v>
          </cell>
          <cell r="H131">
            <v>12.661314011424206</v>
          </cell>
        </row>
        <row r="132">
          <cell r="C132">
            <v>101654</v>
          </cell>
          <cell r="D132">
            <v>3340.2135175703343</v>
          </cell>
          <cell r="F132">
            <v>57</v>
          </cell>
          <cell r="G132">
            <v>69.302750062549293</v>
          </cell>
          <cell r="H132">
            <v>56.453971030236914</v>
          </cell>
        </row>
        <row r="133">
          <cell r="C133">
            <v>101887</v>
          </cell>
          <cell r="D133">
            <v>2513.0696700124445</v>
          </cell>
          <cell r="F133">
            <v>77</v>
          </cell>
          <cell r="G133">
            <v>70.436316711108788</v>
          </cell>
          <cell r="H133">
            <v>57.377373617881162</v>
          </cell>
        </row>
        <row r="134">
          <cell r="C134">
            <v>102997</v>
          </cell>
          <cell r="D134">
            <v>14497.315758444143</v>
          </cell>
          <cell r="F134">
            <v>77</v>
          </cell>
          <cell r="G134">
            <v>406.33076607767242</v>
          </cell>
          <cell r="H134">
            <v>330.99675375276274</v>
          </cell>
        </row>
        <row r="135">
          <cell r="C135">
            <v>111159</v>
          </cell>
          <cell r="D135">
            <v>515.76000003000001</v>
          </cell>
          <cell r="F135">
            <v>57</v>
          </cell>
          <cell r="G135">
            <v>10.70098848062244</v>
          </cell>
          <cell r="H135">
            <v>8.7170176238997001</v>
          </cell>
        </row>
        <row r="136">
          <cell r="C136">
            <v>100030</v>
          </cell>
          <cell r="D136">
            <v>54.34698630136986</v>
          </cell>
          <cell r="F136">
            <v>55</v>
          </cell>
          <cell r="G136">
            <v>1.0880266657534245</v>
          </cell>
          <cell r="H136">
            <v>0.88630574996131173</v>
          </cell>
        </row>
        <row r="137">
          <cell r="C137">
            <v>101138</v>
          </cell>
          <cell r="D137">
            <v>1604.3415522434154</v>
          </cell>
          <cell r="F137">
            <v>77</v>
          </cell>
          <cell r="G137">
            <v>44.966485026278448</v>
          </cell>
          <cell r="H137">
            <v>36.629666798416309</v>
          </cell>
        </row>
        <row r="138">
          <cell r="C138">
            <v>100668</v>
          </cell>
          <cell r="D138">
            <v>27682.19896430615</v>
          </cell>
          <cell r="F138">
            <v>62</v>
          </cell>
          <cell r="G138">
            <v>624.73186622646119</v>
          </cell>
          <cell r="H138">
            <v>508.90613497707909</v>
          </cell>
        </row>
        <row r="139">
          <cell r="C139">
            <v>100346</v>
          </cell>
          <cell r="D139">
            <v>259.07530115399999</v>
          </cell>
          <cell r="F139">
            <v>64</v>
          </cell>
          <cell r="G139">
            <v>6.0354182156835838</v>
          </cell>
          <cell r="H139">
            <v>4.9164473963305193</v>
          </cell>
        </row>
        <row r="140">
          <cell r="C140">
            <v>102289</v>
          </cell>
          <cell r="D140">
            <v>7043.8388798056867</v>
          </cell>
          <cell r="F140">
            <v>55</v>
          </cell>
          <cell r="G140">
            <v>141.01765437370986</v>
          </cell>
          <cell r="H140">
            <v>114.8728811999547</v>
          </cell>
        </row>
        <row r="141">
          <cell r="C141">
            <v>102805</v>
          </cell>
          <cell r="D141">
            <v>1994.2258194447397</v>
          </cell>
          <cell r="F141">
            <v>77</v>
          </cell>
          <cell r="G141">
            <v>55.894161267397166</v>
          </cell>
          <cell r="H141">
            <v>45.531344111179955</v>
          </cell>
        </row>
        <row r="142">
          <cell r="C142">
            <v>103009</v>
          </cell>
          <cell r="D142">
            <v>28.500000001</v>
          </cell>
          <cell r="F142">
            <v>57</v>
          </cell>
          <cell r="G142">
            <v>0.59131800002074797</v>
          </cell>
          <cell r="H142">
            <v>0.48168722327324304</v>
          </cell>
        </row>
        <row r="143">
          <cell r="C143">
            <v>100695</v>
          </cell>
          <cell r="D143">
            <v>741.57021335821923</v>
          </cell>
          <cell r="F143">
            <v>62</v>
          </cell>
          <cell r="G143">
            <v>16.73575657506829</v>
          </cell>
          <cell r="H143">
            <v>13.632935431931227</v>
          </cell>
        </row>
        <row r="144">
          <cell r="C144">
            <v>102042</v>
          </cell>
          <cell r="D144">
            <v>247.73397261273973</v>
          </cell>
          <cell r="F144">
            <v>57</v>
          </cell>
          <cell r="G144">
            <v>5.1399844637691237</v>
          </cell>
          <cell r="H144">
            <v>4.1870276973366041</v>
          </cell>
        </row>
        <row r="145">
          <cell r="C145">
            <v>102484</v>
          </cell>
          <cell r="D145">
            <v>298.71698631736984</v>
          </cell>
          <cell r="F145">
            <v>57</v>
          </cell>
          <cell r="G145">
            <v>6.1977800321127896</v>
          </cell>
          <cell r="H145">
            <v>5.0487072167970704</v>
          </cell>
        </row>
        <row r="146">
          <cell r="C146">
            <v>100700</v>
          </cell>
          <cell r="D146">
            <v>522.17999999899996</v>
          </cell>
          <cell r="F146">
            <v>62</v>
          </cell>
          <cell r="G146">
            <v>11.78455823997743</v>
          </cell>
          <cell r="H146">
            <v>9.5996927810710488</v>
          </cell>
        </row>
        <row r="147">
          <cell r="C147">
            <v>100060</v>
          </cell>
          <cell r="D147">
            <v>4525.1281070817722</v>
          </cell>
          <cell r="F147">
            <v>60</v>
          </cell>
          <cell r="G147">
            <v>98.828797858665894</v>
          </cell>
          <cell r="H147">
            <v>80.505868616045959</v>
          </cell>
        </row>
        <row r="148">
          <cell r="C148">
            <v>107426</v>
          </cell>
          <cell r="D148">
            <v>142278.09779803196</v>
          </cell>
          <cell r="E148">
            <v>1</v>
          </cell>
          <cell r="F148">
            <v>74</v>
          </cell>
          <cell r="G148">
            <v>3832.4028422877886</v>
          </cell>
          <cell r="H148">
            <v>3121.8726362148905</v>
          </cell>
        </row>
        <row r="149">
          <cell r="C149">
            <v>102493</v>
          </cell>
          <cell r="D149">
            <v>716.62755641793615</v>
          </cell>
          <cell r="F149">
            <v>60</v>
          </cell>
          <cell r="G149">
            <v>15.651145832167726</v>
          </cell>
          <cell r="H149">
            <v>12.749412290302237</v>
          </cell>
        </row>
        <row r="150">
          <cell r="C150">
            <v>100910</v>
          </cell>
          <cell r="D150">
            <v>406.81945205279453</v>
          </cell>
          <cell r="F150">
            <v>74</v>
          </cell>
          <cell r="G150">
            <v>10.958088760494073</v>
          </cell>
          <cell r="H150">
            <v>8.9264513294689447</v>
          </cell>
        </row>
        <row r="151">
          <cell r="C151">
            <v>101741</v>
          </cell>
          <cell r="D151">
            <v>235.73999997600001</v>
          </cell>
          <cell r="F151">
            <v>62</v>
          </cell>
          <cell r="G151">
            <v>5.3201803194583679</v>
          </cell>
          <cell r="H151">
            <v>4.333815113531025</v>
          </cell>
        </row>
        <row r="152">
          <cell r="C152">
            <v>101246</v>
          </cell>
          <cell r="D152">
            <v>66121.73909302376</v>
          </cell>
          <cell r="E152">
            <v>1</v>
          </cell>
          <cell r="F152">
            <v>77</v>
          </cell>
          <cell r="G152">
            <v>1853.2601032992702</v>
          </cell>
          <cell r="H152">
            <v>1509.6643652484561</v>
          </cell>
        </row>
        <row r="153">
          <cell r="C153">
            <v>101944</v>
          </cell>
          <cell r="D153">
            <v>5421.8605932566061</v>
          </cell>
          <cell r="F153">
            <v>57</v>
          </cell>
          <cell r="G153">
            <v>112.49276358888807</v>
          </cell>
          <cell r="H153">
            <v>91.63652540521953</v>
          </cell>
        </row>
        <row r="154">
          <cell r="C154">
            <v>102763</v>
          </cell>
          <cell r="D154">
            <v>1684.6725567256256</v>
          </cell>
          <cell r="F154">
            <v>55</v>
          </cell>
          <cell r="G154">
            <v>33.727144585647025</v>
          </cell>
          <cell r="H154">
            <v>27.474108049857229</v>
          </cell>
        </row>
        <row r="155">
          <cell r="C155">
            <v>101459</v>
          </cell>
          <cell r="D155">
            <v>14.989999997</v>
          </cell>
          <cell r="F155">
            <v>62</v>
          </cell>
          <cell r="G155">
            <v>0.33829431993229597</v>
          </cell>
          <cell r="H155">
            <v>0.27557431299500462</v>
          </cell>
        </row>
        <row r="156">
          <cell r="C156">
            <v>111161</v>
          </cell>
          <cell r="D156">
            <v>99.560000001000006</v>
          </cell>
          <cell r="F156">
            <v>57</v>
          </cell>
          <cell r="G156">
            <v>2.0656708800207477</v>
          </cell>
          <cell r="H156">
            <v>1.682694033259055</v>
          </cell>
        </row>
        <row r="157">
          <cell r="C157">
            <v>102743</v>
          </cell>
          <cell r="D157">
            <v>1672.623647488</v>
          </cell>
          <cell r="F157">
            <v>57</v>
          </cell>
          <cell r="G157">
            <v>34.703595438081017</v>
          </cell>
          <cell r="H157">
            <v>28.269524221452237</v>
          </cell>
        </row>
        <row r="158">
          <cell r="C158">
            <v>101794</v>
          </cell>
          <cell r="D158">
            <v>64226.010305429074</v>
          </cell>
          <cell r="E158">
            <v>1</v>
          </cell>
          <cell r="F158">
            <v>74</v>
          </cell>
          <cell r="G158">
            <v>1729.9918135870375</v>
          </cell>
          <cell r="H158">
            <v>1409.2501039084602</v>
          </cell>
        </row>
        <row r="159">
          <cell r="C159">
            <v>101895</v>
          </cell>
          <cell r="D159">
            <v>423.92397253473973</v>
          </cell>
          <cell r="F159">
            <v>74</v>
          </cell>
          <cell r="G159">
            <v>11.418816124195748</v>
          </cell>
          <cell r="H159">
            <v>9.3017595130515094</v>
          </cell>
        </row>
        <row r="160">
          <cell r="C160">
            <v>102195</v>
          </cell>
          <cell r="D160">
            <v>1180.7956843304476</v>
          </cell>
          <cell r="F160">
            <v>80</v>
          </cell>
          <cell r="G160">
            <v>34.384770327702633</v>
          </cell>
          <cell r="H160">
            <v>28.00980951274633</v>
          </cell>
        </row>
        <row r="161">
          <cell r="C161">
            <v>107431</v>
          </cell>
          <cell r="D161">
            <v>143000.59390376124</v>
          </cell>
          <cell r="E161">
            <v>1</v>
          </cell>
          <cell r="F161">
            <v>74</v>
          </cell>
          <cell r="G161">
            <v>3851.8639973917125</v>
          </cell>
          <cell r="H161">
            <v>3137.7256793547413</v>
          </cell>
        </row>
        <row r="162">
          <cell r="C162">
            <v>102635</v>
          </cell>
          <cell r="D162">
            <v>3509.9684425204982</v>
          </cell>
          <cell r="F162">
            <v>57</v>
          </cell>
          <cell r="G162">
            <v>72.824825245415298</v>
          </cell>
          <cell r="H162">
            <v>59.323050975266156</v>
          </cell>
        </row>
        <row r="163">
          <cell r="C163">
            <v>101395</v>
          </cell>
          <cell r="D163">
            <v>990.86611886145113</v>
          </cell>
          <cell r="F163">
            <v>57</v>
          </cell>
          <cell r="G163">
            <v>20.558490234137391</v>
          </cell>
          <cell r="H163">
            <v>16.746931558356518</v>
          </cell>
        </row>
        <row r="164">
          <cell r="C164">
            <v>100532</v>
          </cell>
          <cell r="D164">
            <v>12067.993430252549</v>
          </cell>
          <cell r="E164">
            <v>1</v>
          </cell>
          <cell r="F164">
            <v>78</v>
          </cell>
          <cell r="G164">
            <v>342.63446947173043</v>
          </cell>
          <cell r="H164">
            <v>279.10979573046586</v>
          </cell>
        </row>
        <row r="165">
          <cell r="C165">
            <v>103000</v>
          </cell>
          <cell r="D165">
            <v>30008.153740073893</v>
          </cell>
          <cell r="F165">
            <v>78</v>
          </cell>
          <cell r="G165">
            <v>851.99150098817802</v>
          </cell>
          <cell r="H165">
            <v>694.03167221190324</v>
          </cell>
        </row>
        <row r="166">
          <cell r="C166">
            <v>103210</v>
          </cell>
          <cell r="D166">
            <v>482.05278731547037</v>
          </cell>
          <cell r="F166">
            <v>75</v>
          </cell>
          <cell r="G166">
            <v>13.160041093712341</v>
          </cell>
          <cell r="H166">
            <v>10.720160137810193</v>
          </cell>
        </row>
        <row r="167">
          <cell r="C167">
            <v>102708</v>
          </cell>
          <cell r="D167">
            <v>62706.267502359879</v>
          </cell>
          <cell r="E167">
            <v>1</v>
          </cell>
          <cell r="F167">
            <v>68</v>
          </cell>
          <cell r="G167">
            <v>1552.1055332184117</v>
          </cell>
          <cell r="H167">
            <v>1264.3440661315576</v>
          </cell>
        </row>
        <row r="168">
          <cell r="C168">
            <v>101473</v>
          </cell>
          <cell r="D168">
            <v>31.559999995999998</v>
          </cell>
          <cell r="F168">
            <v>60</v>
          </cell>
          <cell r="G168">
            <v>0.68927039991263994</v>
          </cell>
          <cell r="H168">
            <v>0.56147917872736453</v>
          </cell>
        </row>
        <row r="169">
          <cell r="C169">
            <v>100392</v>
          </cell>
          <cell r="D169">
            <v>1221.3884289600001</v>
          </cell>
          <cell r="F169">
            <v>74</v>
          </cell>
          <cell r="G169">
            <v>32.89931872246656</v>
          </cell>
          <cell r="H169">
            <v>26.799761689057824</v>
          </cell>
        </row>
        <row r="170">
          <cell r="C170">
            <v>100902</v>
          </cell>
          <cell r="D170">
            <v>56.210000006999998</v>
          </cell>
          <cell r="F170">
            <v>62</v>
          </cell>
          <cell r="G170">
            <v>1.268547280157976</v>
          </cell>
          <cell r="H170">
            <v>1.0333577143748036</v>
          </cell>
        </row>
        <row r="171">
          <cell r="C171">
            <v>101933</v>
          </cell>
          <cell r="D171">
            <v>17.72666667</v>
          </cell>
          <cell r="F171">
            <v>62</v>
          </cell>
          <cell r="G171">
            <v>0.40005541340856005</v>
          </cell>
          <cell r="H171">
            <v>0.3258848559209041</v>
          </cell>
        </row>
        <row r="172">
          <cell r="C172">
            <v>101718</v>
          </cell>
          <cell r="D172">
            <v>18372.769784614698</v>
          </cell>
          <cell r="F172">
            <v>77</v>
          </cell>
          <cell r="G172">
            <v>514.95199152318071</v>
          </cell>
          <cell r="H172">
            <v>419.47952693326459</v>
          </cell>
        </row>
        <row r="173">
          <cell r="C173">
            <v>102883</v>
          </cell>
          <cell r="D173">
            <v>1762.687505604204</v>
          </cell>
          <cell r="F173">
            <v>74</v>
          </cell>
          <cell r="G173">
            <v>47.479750650954841</v>
          </cell>
          <cell r="H173">
            <v>38.676971193100705</v>
          </cell>
        </row>
        <row r="174">
          <cell r="C174">
            <v>102427</v>
          </cell>
          <cell r="D174">
            <v>45.47</v>
          </cell>
          <cell r="F174">
            <v>42</v>
          </cell>
          <cell r="G174">
            <v>0.69514535999999993</v>
          </cell>
          <cell r="H174">
            <v>0.56626491704620874</v>
          </cell>
        </row>
        <row r="175">
          <cell r="C175">
            <v>101726</v>
          </cell>
          <cell r="D175">
            <v>1611.1493042504567</v>
          </cell>
          <cell r="F175">
            <v>55</v>
          </cell>
          <cell r="G175">
            <v>32.255209071094143</v>
          </cell>
          <cell r="H175">
            <v>26.275070424049503</v>
          </cell>
        </row>
        <row r="176">
          <cell r="C176">
            <v>102447</v>
          </cell>
          <cell r="D176">
            <v>969.11645031999001</v>
          </cell>
          <cell r="F176">
            <v>77</v>
          </cell>
          <cell r="G176">
            <v>27.16239586956868</v>
          </cell>
          <cell r="H176">
            <v>22.126468403468294</v>
          </cell>
        </row>
        <row r="177">
          <cell r="C177">
            <v>100110</v>
          </cell>
          <cell r="D177">
            <v>2292.140177886557</v>
          </cell>
          <cell r="F177">
            <v>77</v>
          </cell>
          <cell r="G177">
            <v>64.24410490580442</v>
          </cell>
          <cell r="H177">
            <v>52.333202274691544</v>
          </cell>
        </row>
        <row r="178">
          <cell r="C178">
            <v>100489</v>
          </cell>
          <cell r="D178">
            <v>2038.6691365479362</v>
          </cell>
          <cell r="F178">
            <v>57</v>
          </cell>
          <cell r="G178">
            <v>42.298307245096581</v>
          </cell>
          <cell r="H178">
            <v>34.456171070953658</v>
          </cell>
        </row>
        <row r="179">
          <cell r="C179">
            <v>100492</v>
          </cell>
          <cell r="D179">
            <v>0</v>
          </cell>
          <cell r="F179">
            <v>62</v>
          </cell>
          <cell r="G179">
            <v>0</v>
          </cell>
          <cell r="H179">
            <v>0</v>
          </cell>
        </row>
        <row r="180">
          <cell r="C180">
            <v>102634</v>
          </cell>
          <cell r="D180">
            <v>63.616178863999998</v>
          </cell>
          <cell r="F180">
            <v>57</v>
          </cell>
          <cell r="G180">
            <v>1.319908479070272</v>
          </cell>
          <cell r="H180">
            <v>1.075196510567682</v>
          </cell>
        </row>
        <row r="181">
          <cell r="C181">
            <v>100311</v>
          </cell>
          <cell r="D181">
            <v>2936.9989003719602</v>
          </cell>
          <cell r="F181">
            <v>77</v>
          </cell>
          <cell r="G181">
            <v>82.318205179625309</v>
          </cell>
          <cell r="H181">
            <v>67.056351534063779</v>
          </cell>
        </row>
        <row r="182">
          <cell r="C182">
            <v>100877</v>
          </cell>
          <cell r="D182">
            <v>1391.1758445448584</v>
          </cell>
          <cell r="F182">
            <v>57</v>
          </cell>
          <cell r="G182">
            <v>28.864116422616721</v>
          </cell>
          <cell r="H182">
            <v>23.512688758600316</v>
          </cell>
        </row>
        <row r="183">
          <cell r="C183">
            <v>100686</v>
          </cell>
          <cell r="D183">
            <v>5608.7544521874242</v>
          </cell>
          <cell r="F183">
            <v>57</v>
          </cell>
          <cell r="G183">
            <v>116.37043737398469</v>
          </cell>
          <cell r="H183">
            <v>94.795275719326483</v>
          </cell>
        </row>
        <row r="184">
          <cell r="C184">
            <v>100070</v>
          </cell>
          <cell r="D184">
            <v>43323.709228518484</v>
          </cell>
          <cell r="F184">
            <v>84</v>
          </cell>
          <cell r="G184">
            <v>1324.6657333711812</v>
          </cell>
          <cell r="H184">
            <v>1079.0717665459022</v>
          </cell>
        </row>
        <row r="185">
          <cell r="C185">
            <v>102078</v>
          </cell>
          <cell r="D185">
            <v>41.339999988000002</v>
          </cell>
          <cell r="F185">
            <v>62</v>
          </cell>
          <cell r="G185">
            <v>0.93296111972918405</v>
          </cell>
          <cell r="H185">
            <v>0.75998946618989793</v>
          </cell>
        </row>
        <row r="186">
          <cell r="C186">
            <v>100885</v>
          </cell>
          <cell r="D186">
            <v>44.19</v>
          </cell>
          <cell r="F186">
            <v>32</v>
          </cell>
          <cell r="G186">
            <v>0.51472512000000004</v>
          </cell>
          <cell r="H186">
            <v>0.41929471755144831</v>
          </cell>
        </row>
        <row r="187">
          <cell r="C187">
            <v>101117</v>
          </cell>
          <cell r="D187">
            <v>1161.9404564110046</v>
          </cell>
          <cell r="F187">
            <v>78</v>
          </cell>
          <cell r="G187">
            <v>32.989813438421244</v>
          </cell>
          <cell r="H187">
            <v>26.873478620467967</v>
          </cell>
        </row>
        <row r="188">
          <cell r="C188">
            <v>101636</v>
          </cell>
          <cell r="D188">
            <v>51.843424666534247</v>
          </cell>
          <cell r="F188">
            <v>57</v>
          </cell>
          <cell r="G188">
            <v>1.0756473749812525</v>
          </cell>
          <cell r="H188">
            <v>0.87622158848148124</v>
          </cell>
        </row>
        <row r="189">
          <cell r="C189">
            <v>100470</v>
          </cell>
          <cell r="D189">
            <v>156.94228310502282</v>
          </cell>
          <cell r="F189">
            <v>62</v>
          </cell>
          <cell r="G189">
            <v>3.5418734451141551</v>
          </cell>
          <cell r="H189">
            <v>2.8852075954095939</v>
          </cell>
        </row>
        <row r="190">
          <cell r="C190">
            <v>103096</v>
          </cell>
          <cell r="D190">
            <v>1254.3883102922832</v>
          </cell>
          <cell r="F190">
            <v>55</v>
          </cell>
          <cell r="G190">
            <v>25.112853972051511</v>
          </cell>
          <cell r="H190">
            <v>20.456913027913043</v>
          </cell>
        </row>
        <row r="191">
          <cell r="C191">
            <v>102212</v>
          </cell>
          <cell r="D191">
            <v>38.699999996000003</v>
          </cell>
          <cell r="F191">
            <v>62</v>
          </cell>
          <cell r="G191">
            <v>0.87338159990972808</v>
          </cell>
          <cell r="H191">
            <v>0.71145603161699478</v>
          </cell>
        </row>
        <row r="192">
          <cell r="C192">
            <v>102406</v>
          </cell>
          <cell r="D192">
            <v>71878.625087156208</v>
          </cell>
          <cell r="E192">
            <v>1</v>
          </cell>
          <cell r="F192">
            <v>77</v>
          </cell>
          <cell r="G192">
            <v>2014.6141039428142</v>
          </cell>
          <cell r="H192">
            <v>1641.1032196910583</v>
          </cell>
        </row>
        <row r="193">
          <cell r="C193">
            <v>101090</v>
          </cell>
          <cell r="D193">
            <v>1550.425890094959</v>
          </cell>
          <cell r="F193">
            <v>74</v>
          </cell>
          <cell r="G193">
            <v>41.76227177559781</v>
          </cell>
          <cell r="H193">
            <v>34.019516957820329</v>
          </cell>
        </row>
        <row r="194">
          <cell r="C194">
            <v>100728</v>
          </cell>
          <cell r="D194">
            <v>7708.3333300237364</v>
          </cell>
          <cell r="F194">
            <v>74</v>
          </cell>
          <cell r="G194">
            <v>207.63166657751935</v>
          </cell>
          <cell r="H194">
            <v>169.13660827813777</v>
          </cell>
        </row>
        <row r="195">
          <cell r="C195">
            <v>100296</v>
          </cell>
          <cell r="D195">
            <v>108.32</v>
          </cell>
          <cell r="F195">
            <v>62</v>
          </cell>
          <cell r="G195">
            <v>2.4445657599999997</v>
          </cell>
          <cell r="H195">
            <v>1.9913415336619698</v>
          </cell>
        </row>
        <row r="196">
          <cell r="C196">
            <v>100056</v>
          </cell>
          <cell r="D196">
            <v>1907.5302264222832</v>
          </cell>
          <cell r="F196">
            <v>55</v>
          </cell>
          <cell r="G196">
            <v>38.188755132974109</v>
          </cell>
          <cell r="H196">
            <v>31.108532836170497</v>
          </cell>
        </row>
        <row r="197">
          <cell r="C197">
            <v>103282</v>
          </cell>
          <cell r="D197">
            <v>20023.050389348158</v>
          </cell>
          <cell r="F197">
            <v>74</v>
          </cell>
          <cell r="G197">
            <v>539.34088528748202</v>
          </cell>
          <cell r="H197">
            <v>439.34670248959844</v>
          </cell>
        </row>
        <row r="198">
          <cell r="C198">
            <v>101125</v>
          </cell>
          <cell r="D198">
            <v>885.97090243761102</v>
          </cell>
          <cell r="F198">
            <v>74</v>
          </cell>
          <cell r="G198">
            <v>23.864512228059489</v>
          </cell>
          <cell r="H198">
            <v>19.440014728963078</v>
          </cell>
        </row>
        <row r="199">
          <cell r="C199">
            <v>101388</v>
          </cell>
          <cell r="D199">
            <v>295.07095895210961</v>
          </cell>
          <cell r="F199">
            <v>74</v>
          </cell>
          <cell r="G199">
            <v>7.9480313503340243</v>
          </cell>
          <cell r="H199">
            <v>6.4744606988063085</v>
          </cell>
        </row>
        <row r="200">
          <cell r="C200">
            <v>102386</v>
          </cell>
          <cell r="D200">
            <v>1897.5778745007124</v>
          </cell>
          <cell r="F200">
            <v>74</v>
          </cell>
          <cell r="G200">
            <v>51.113157627551182</v>
          </cell>
          <cell r="H200">
            <v>41.636741938312099</v>
          </cell>
        </row>
        <row r="201">
          <cell r="C201">
            <v>102560</v>
          </cell>
          <cell r="D201">
            <v>74.58</v>
          </cell>
          <cell r="F201">
            <v>62</v>
          </cell>
          <cell r="G201">
            <v>1.6831214399999999</v>
          </cell>
          <cell r="H201">
            <v>1.3710695308392697</v>
          </cell>
        </row>
        <row r="202">
          <cell r="C202">
            <v>101549</v>
          </cell>
          <cell r="D202">
            <v>164.976</v>
          </cell>
          <cell r="F202">
            <v>62</v>
          </cell>
          <cell r="G202">
            <v>3.7231783680000001</v>
          </cell>
          <cell r="H202">
            <v>3.032898456955476</v>
          </cell>
        </row>
        <row r="203">
          <cell r="C203">
            <v>100207</v>
          </cell>
          <cell r="D203">
            <v>286.47999996200002</v>
          </cell>
          <cell r="F203">
            <v>57</v>
          </cell>
          <cell r="G203">
            <v>5.9438870392115755</v>
          </cell>
          <cell r="H203">
            <v>4.8418861649183391</v>
          </cell>
        </row>
        <row r="204">
          <cell r="C204">
            <v>101316</v>
          </cell>
          <cell r="D204">
            <v>1044.8551599543516</v>
          </cell>
          <cell r="F204">
            <v>57</v>
          </cell>
          <cell r="G204">
            <v>21.678654858732887</v>
          </cell>
          <cell r="H204">
            <v>17.659416866788508</v>
          </cell>
        </row>
        <row r="205">
          <cell r="C205">
            <v>101914</v>
          </cell>
          <cell r="D205">
            <v>703.539999932</v>
          </cell>
          <cell r="F205">
            <v>57</v>
          </cell>
          <cell r="G205">
            <v>14.597047918589137</v>
          </cell>
          <cell r="H205">
            <v>11.890744877789894</v>
          </cell>
        </row>
        <row r="206">
          <cell r="C206">
            <v>100334</v>
          </cell>
          <cell r="D206">
            <v>2360.8851146452512</v>
          </cell>
          <cell r="F206">
            <v>74</v>
          </cell>
          <cell r="G206">
            <v>63.592801448084479</v>
          </cell>
          <cell r="H206">
            <v>51.80265094013658</v>
          </cell>
        </row>
        <row r="207">
          <cell r="C207">
            <v>102424</v>
          </cell>
          <cell r="D207">
            <v>10.778310502283105</v>
          </cell>
          <cell r="F207">
            <v>57</v>
          </cell>
          <cell r="G207">
            <v>0.22362838630136986</v>
          </cell>
          <cell r="H207">
            <v>0.18216752481541806</v>
          </cell>
        </row>
        <row r="208">
          <cell r="C208">
            <v>102356</v>
          </cell>
          <cell r="D208">
            <v>1092.6559157872832</v>
          </cell>
          <cell r="F208">
            <v>55</v>
          </cell>
          <cell r="G208">
            <v>21.874971434061408</v>
          </cell>
          <cell r="H208">
            <v>17.819336209763335</v>
          </cell>
        </row>
        <row r="209">
          <cell r="C209">
            <v>100723</v>
          </cell>
          <cell r="D209">
            <v>2697.724876851461</v>
          </cell>
          <cell r="F209">
            <v>57</v>
          </cell>
          <cell r="G209">
            <v>55.97239574491411</v>
          </cell>
          <cell r="H209">
            <v>45.595073861057429</v>
          </cell>
        </row>
        <row r="210">
          <cell r="C210">
            <v>102511</v>
          </cell>
          <cell r="D210">
            <v>4613.7157199995572</v>
          </cell>
          <cell r="F210">
            <v>74</v>
          </cell>
          <cell r="G210">
            <v>124.27504663390808</v>
          </cell>
          <cell r="H210">
            <v>101.23436481409252</v>
          </cell>
        </row>
        <row r="211">
          <cell r="C211">
            <v>102287</v>
          </cell>
          <cell r="D211">
            <v>3199.0018679956192</v>
          </cell>
          <cell r="F211">
            <v>74</v>
          </cell>
          <cell r="G211">
            <v>86.168314316329997</v>
          </cell>
          <cell r="H211">
            <v>70.192647705147948</v>
          </cell>
        </row>
        <row r="212">
          <cell r="C212">
            <v>101468</v>
          </cell>
          <cell r="D212">
            <v>25255.050842050947</v>
          </cell>
          <cell r="F212">
            <v>77</v>
          </cell>
          <cell r="G212">
            <v>707.84856500100398</v>
          </cell>
          <cell r="H212">
            <v>576.6129388270266</v>
          </cell>
        </row>
        <row r="213">
          <cell r="C213">
            <v>102943</v>
          </cell>
          <cell r="D213">
            <v>91.042393365566213</v>
          </cell>
          <cell r="F213">
            <v>57</v>
          </cell>
          <cell r="G213">
            <v>1.8889475775487679</v>
          </cell>
          <cell r="H213">
            <v>1.5387353564516204</v>
          </cell>
        </row>
        <row r="214">
          <cell r="C214">
            <v>101679</v>
          </cell>
          <cell r="D214">
            <v>15840.558707828059</v>
          </cell>
          <cell r="F214">
            <v>77</v>
          </cell>
          <cell r="G214">
            <v>443.97917946300481</v>
          </cell>
          <cell r="H214">
            <v>361.66512458468003</v>
          </cell>
        </row>
        <row r="215">
          <cell r="C215">
            <v>103158</v>
          </cell>
          <cell r="D215">
            <v>11538.928852502731</v>
          </cell>
          <cell r="F215">
            <v>77</v>
          </cell>
          <cell r="G215">
            <v>323.41309787794654</v>
          </cell>
          <cell r="H215">
            <v>263.45208006784765</v>
          </cell>
        </row>
        <row r="216">
          <cell r="C216">
            <v>100009</v>
          </cell>
          <cell r="D216">
            <v>290.76132417291325</v>
          </cell>
          <cell r="F216">
            <v>77</v>
          </cell>
          <cell r="G216">
            <v>8.1494583939184118</v>
          </cell>
          <cell r="H216">
            <v>6.6385430255964577</v>
          </cell>
        </row>
        <row r="217">
          <cell r="C217">
            <v>103117</v>
          </cell>
          <cell r="D217">
            <v>6648.3806804149672</v>
          </cell>
          <cell r="F217">
            <v>74</v>
          </cell>
          <cell r="G217">
            <v>179.08078200765755</v>
          </cell>
          <cell r="H217">
            <v>145.87907796455175</v>
          </cell>
        </row>
        <row r="218">
          <cell r="C218">
            <v>100091</v>
          </cell>
          <cell r="D218">
            <v>386.8227397640274</v>
          </cell>
          <cell r="F218">
            <v>62</v>
          </cell>
          <cell r="G218">
            <v>8.7298155909945709</v>
          </cell>
          <cell r="H218">
            <v>7.1113015865677944</v>
          </cell>
        </row>
        <row r="219">
          <cell r="C219">
            <v>101022</v>
          </cell>
          <cell r="D219">
            <v>3766.6684541851</v>
          </cell>
          <cell r="F219">
            <v>62</v>
          </cell>
          <cell r="G219">
            <v>85.006173674049336</v>
          </cell>
          <cell r="H219">
            <v>69.245968762491856</v>
          </cell>
        </row>
        <row r="220">
          <cell r="C220">
            <v>102881</v>
          </cell>
          <cell r="D220">
            <v>120.28</v>
          </cell>
          <cell r="F220">
            <v>57</v>
          </cell>
          <cell r="G220">
            <v>2.4955694400000001</v>
          </cell>
          <cell r="H220">
            <v>2.0328890952025538</v>
          </cell>
        </row>
        <row r="221">
          <cell r="C221">
            <v>101055</v>
          </cell>
          <cell r="D221">
            <v>4440.4568041529674</v>
          </cell>
          <cell r="F221">
            <v>74</v>
          </cell>
          <cell r="G221">
            <v>119.60814447666434</v>
          </cell>
          <cell r="H221">
            <v>97.432709627996772</v>
          </cell>
        </row>
        <row r="222">
          <cell r="C222">
            <v>102831</v>
          </cell>
          <cell r="D222">
            <v>211.96999998999999</v>
          </cell>
          <cell r="F222">
            <v>62</v>
          </cell>
          <cell r="G222">
            <v>4.7837389597743192</v>
          </cell>
          <cell r="H222">
            <v>3.8968303625407521</v>
          </cell>
        </row>
        <row r="223">
          <cell r="C223">
            <v>102466</v>
          </cell>
          <cell r="D223">
            <v>4043.2411417335111</v>
          </cell>
          <cell r="F223">
            <v>60</v>
          </cell>
          <cell r="G223">
            <v>88.304386535459898</v>
          </cell>
          <cell r="H223">
            <v>71.932690619295144</v>
          </cell>
        </row>
        <row r="224">
          <cell r="C224">
            <v>102223</v>
          </cell>
          <cell r="D224">
            <v>3187.5537895044381</v>
          </cell>
          <cell r="F224">
            <v>87</v>
          </cell>
          <cell r="G224">
            <v>100.94345340602656</v>
          </cell>
          <cell r="H224">
            <v>82.228465524565209</v>
          </cell>
        </row>
        <row r="225">
          <cell r="C225">
            <v>100654</v>
          </cell>
          <cell r="D225">
            <v>1092.4796347251963</v>
          </cell>
          <cell r="F225">
            <v>57</v>
          </cell>
          <cell r="G225">
            <v>22.666767461278372</v>
          </cell>
          <cell r="H225">
            <v>18.464332691750258</v>
          </cell>
        </row>
        <row r="226">
          <cell r="C226">
            <v>101558</v>
          </cell>
          <cell r="D226">
            <v>1880.4945960970433</v>
          </cell>
          <cell r="F226">
            <v>77</v>
          </cell>
          <cell r="G226">
            <v>52.706502539407929</v>
          </cell>
          <cell r="H226">
            <v>42.934679573022855</v>
          </cell>
        </row>
        <row r="227">
          <cell r="C227">
            <v>102258</v>
          </cell>
          <cell r="D227">
            <v>824.95307522392613</v>
          </cell>
          <cell r="F227">
            <v>77</v>
          </cell>
          <cell r="G227">
            <v>23.1217847923762</v>
          </cell>
          <cell r="H227">
            <v>18.834989486825027</v>
          </cell>
        </row>
        <row r="228">
          <cell r="C228">
            <v>102471</v>
          </cell>
          <cell r="D228">
            <v>1855.093932742589</v>
          </cell>
          <cell r="F228">
            <v>62</v>
          </cell>
          <cell r="G228">
            <v>41.865759874134746</v>
          </cell>
          <cell r="H228">
            <v>34.103818289463092</v>
          </cell>
        </row>
        <row r="229">
          <cell r="C229">
            <v>100140</v>
          </cell>
          <cell r="D229">
            <v>19.71</v>
          </cell>
          <cell r="F229">
            <v>67</v>
          </cell>
          <cell r="G229">
            <v>0.48068748000000006</v>
          </cell>
          <cell r="H229">
            <v>0.39156768015735754</v>
          </cell>
        </row>
        <row r="230">
          <cell r="C230">
            <v>100368</v>
          </cell>
          <cell r="D230">
            <v>142021.48799741795</v>
          </cell>
          <cell r="E230">
            <v>1</v>
          </cell>
          <cell r="F230">
            <v>74</v>
          </cell>
          <cell r="G230">
            <v>3825.4908006984497</v>
          </cell>
          <cell r="H230">
            <v>3116.2420920403501</v>
          </cell>
        </row>
        <row r="231">
          <cell r="C231">
            <v>101867</v>
          </cell>
          <cell r="D231">
            <v>82.28963472519635</v>
          </cell>
          <cell r="F231">
            <v>74</v>
          </cell>
          <cell r="G231">
            <v>2.216553600957889</v>
          </cell>
          <cell r="H231">
            <v>1.805602990682257</v>
          </cell>
        </row>
        <row r="232">
          <cell r="C232">
            <v>100544</v>
          </cell>
          <cell r="D232">
            <v>5028.6287801277476</v>
          </cell>
          <cell r="F232">
            <v>62</v>
          </cell>
          <cell r="G232">
            <v>113.48609430992302</v>
          </cell>
          <cell r="H232">
            <v>92.445691905800501</v>
          </cell>
        </row>
        <row r="233">
          <cell r="C233">
            <v>102216</v>
          </cell>
          <cell r="D233">
            <v>128.58831050228309</v>
          </cell>
          <cell r="F233">
            <v>57</v>
          </cell>
          <cell r="G233">
            <v>2.6679502663013697</v>
          </cell>
          <cell r="H233">
            <v>2.1733103940024221</v>
          </cell>
        </row>
        <row r="234">
          <cell r="C234">
            <v>113632</v>
          </cell>
          <cell r="D234">
            <v>217.22726759465999</v>
          </cell>
          <cell r="F234">
            <v>57</v>
          </cell>
          <cell r="G234">
            <v>4.5070313480540056</v>
          </cell>
          <cell r="H234">
            <v>3.6714245383590907</v>
          </cell>
        </row>
        <row r="235">
          <cell r="C235">
            <v>102191</v>
          </cell>
          <cell r="D235">
            <v>169.83999997999999</v>
          </cell>
          <cell r="F235">
            <v>75</v>
          </cell>
          <cell r="G235">
            <v>4.636631999454</v>
          </cell>
          <cell r="H235">
            <v>3.7769971370370885</v>
          </cell>
        </row>
        <row r="236">
          <cell r="C236">
            <v>100665</v>
          </cell>
          <cell r="D236">
            <v>43527.908260880933</v>
          </cell>
          <cell r="F236">
            <v>84</v>
          </cell>
          <cell r="G236">
            <v>1330.9093229846953</v>
          </cell>
          <cell r="H236">
            <v>1084.1577902152067</v>
          </cell>
        </row>
        <row r="237">
          <cell r="C237">
            <v>100710</v>
          </cell>
          <cell r="D237">
            <v>273836.98570656078</v>
          </cell>
          <cell r="E237">
            <v>1</v>
          </cell>
          <cell r="F237">
            <v>74</v>
          </cell>
          <cell r="G237">
            <v>7376.0730469919208</v>
          </cell>
          <cell r="H237">
            <v>6008.5438707116682</v>
          </cell>
        </row>
        <row r="238">
          <cell r="C238">
            <v>101907</v>
          </cell>
          <cell r="D238">
            <v>162.34998796821918</v>
          </cell>
          <cell r="F238">
            <v>62</v>
          </cell>
          <cell r="G238">
            <v>3.6639145284667705</v>
          </cell>
          <cell r="H238">
            <v>2.9846221753197559</v>
          </cell>
        </row>
        <row r="239">
          <cell r="C239">
            <v>103031</v>
          </cell>
          <cell r="D239">
            <v>385.61999995999997</v>
          </cell>
          <cell r="F239">
            <v>62</v>
          </cell>
          <cell r="G239">
            <v>8.7026721590972809</v>
          </cell>
          <cell r="H239">
            <v>7.0891905662026886</v>
          </cell>
        </row>
        <row r="240">
          <cell r="C240">
            <v>108157</v>
          </cell>
          <cell r="D240">
            <v>60833.588988057447</v>
          </cell>
          <cell r="E240">
            <v>1</v>
          </cell>
          <cell r="F240">
            <v>84</v>
          </cell>
          <cell r="G240">
            <v>1860.0478168988445</v>
          </cell>
          <cell r="H240">
            <v>1515.1936319307458</v>
          </cell>
        </row>
        <row r="241">
          <cell r="C241">
            <v>100387</v>
          </cell>
          <cell r="D241">
            <v>3731.3381948961728</v>
          </cell>
          <cell r="F241">
            <v>62</v>
          </cell>
          <cell r="G241">
            <v>84.208840382416824</v>
          </cell>
          <cell r="H241">
            <v>68.596461628840757</v>
          </cell>
        </row>
        <row r="242">
          <cell r="C242">
            <v>101166</v>
          </cell>
          <cell r="D242">
            <v>7419.0024851692542</v>
          </cell>
          <cell r="F242">
            <v>57</v>
          </cell>
          <cell r="G242">
            <v>153.92946356229169</v>
          </cell>
          <cell r="H242">
            <v>125.39083180396761</v>
          </cell>
        </row>
        <row r="243">
          <cell r="C243">
            <v>100942</v>
          </cell>
          <cell r="D243">
            <v>56571.664064975928</v>
          </cell>
          <cell r="F243">
            <v>74</v>
          </cell>
          <cell r="G243">
            <v>1523.8143432541917</v>
          </cell>
          <cell r="H243">
            <v>1241.2980828594725</v>
          </cell>
        </row>
        <row r="244">
          <cell r="C244">
            <v>102540</v>
          </cell>
          <cell r="D244">
            <v>249.83114150851142</v>
          </cell>
          <cell r="F244">
            <v>57</v>
          </cell>
          <cell r="G244">
            <v>5.1834965240185946</v>
          </cell>
          <cell r="H244">
            <v>4.2224725907437559</v>
          </cell>
        </row>
        <row r="245">
          <cell r="C245">
            <v>102716</v>
          </cell>
          <cell r="D245">
            <v>181.98999998799999</v>
          </cell>
          <cell r="F245">
            <v>55</v>
          </cell>
          <cell r="G245">
            <v>3.6434397997597601</v>
          </cell>
          <cell r="H245">
            <v>2.9679434758419676</v>
          </cell>
        </row>
        <row r="246">
          <cell r="C246">
            <v>103175</v>
          </cell>
          <cell r="D246">
            <v>1875.924122864694</v>
          </cell>
          <cell r="F246">
            <v>57</v>
          </cell>
          <cell r="G246">
            <v>38.921673701196667</v>
          </cell>
          <cell r="H246">
            <v>31.705567781834485</v>
          </cell>
        </row>
        <row r="247">
          <cell r="C247">
            <v>101713</v>
          </cell>
          <cell r="D247">
            <v>611.65999994100002</v>
          </cell>
          <cell r="F247">
            <v>62</v>
          </cell>
          <cell r="G247">
            <v>13.803942878668488</v>
          </cell>
          <cell r="H247">
            <v>11.244682074983304</v>
          </cell>
        </row>
        <row r="248">
          <cell r="C248">
            <v>102392</v>
          </cell>
          <cell r="D248">
            <v>38.849999998000001</v>
          </cell>
          <cell r="F248">
            <v>62</v>
          </cell>
          <cell r="G248">
            <v>0.87676679995486406</v>
          </cell>
          <cell r="H248">
            <v>0.71421361317194287</v>
          </cell>
        </row>
        <row r="249">
          <cell r="C249">
            <v>100294</v>
          </cell>
          <cell r="D249">
            <v>1082.6927885082741</v>
          </cell>
          <cell r="F249">
            <v>76</v>
          </cell>
          <cell r="G249">
            <v>29.951613301292895</v>
          </cell>
          <cell r="H249">
            <v>24.398562944384384</v>
          </cell>
        </row>
        <row r="250">
          <cell r="C250">
            <v>100107</v>
          </cell>
          <cell r="D250">
            <v>880.891974266685</v>
          </cell>
          <cell r="F250">
            <v>62</v>
          </cell>
          <cell r="G250">
            <v>19.879970075250547</v>
          </cell>
          <cell r="H250">
            <v>16.194209518341406</v>
          </cell>
        </row>
        <row r="251">
          <cell r="C251">
            <v>103121</v>
          </cell>
          <cell r="D251">
            <v>5219.2832769197666</v>
          </cell>
          <cell r="F251">
            <v>78</v>
          </cell>
          <cell r="G251">
            <v>148.18589079830602</v>
          </cell>
          <cell r="H251">
            <v>120.71212150552412</v>
          </cell>
        </row>
        <row r="252">
          <cell r="C252">
            <v>103148</v>
          </cell>
          <cell r="D252">
            <v>211.94999996799999</v>
          </cell>
          <cell r="F252">
            <v>57</v>
          </cell>
          <cell r="G252">
            <v>4.3975385993360634</v>
          </cell>
          <cell r="H252">
            <v>3.5822318229392152</v>
          </cell>
        </row>
        <row r="253">
          <cell r="C253">
            <v>102884</v>
          </cell>
          <cell r="D253">
            <v>316.57662105256622</v>
          </cell>
          <cell r="F253">
            <v>62</v>
          </cell>
          <cell r="G253">
            <v>7.1445011839143149</v>
          </cell>
          <cell r="H253">
            <v>5.8199055953502725</v>
          </cell>
        </row>
        <row r="254">
          <cell r="C254">
            <v>100361</v>
          </cell>
          <cell r="D254">
            <v>62.143607304936069</v>
          </cell>
          <cell r="F254">
            <v>57</v>
          </cell>
          <cell r="G254">
            <v>1.2893555643628134</v>
          </cell>
          <cell r="H254">
            <v>1.0503081279244619</v>
          </cell>
        </row>
        <row r="255">
          <cell r="C255">
            <v>103102</v>
          </cell>
          <cell r="D255">
            <v>4759.1212382915419</v>
          </cell>
          <cell r="F255">
            <v>74</v>
          </cell>
          <cell r="G255">
            <v>128.19168967462096</v>
          </cell>
          <cell r="H255">
            <v>104.42485945617557</v>
          </cell>
        </row>
        <row r="256">
          <cell r="C256">
            <v>100093</v>
          </cell>
          <cell r="D256">
            <v>12424.245559811385</v>
          </cell>
          <cell r="F256">
            <v>57</v>
          </cell>
          <cell r="G256">
            <v>257.77824687496661</v>
          </cell>
          <cell r="H256">
            <v>209.98597700913962</v>
          </cell>
        </row>
        <row r="257">
          <cell r="C257">
            <v>101274</v>
          </cell>
          <cell r="D257">
            <v>2379.1587946700001</v>
          </cell>
          <cell r="F257">
            <v>62</v>
          </cell>
          <cell r="G257">
            <v>53.692855678112558</v>
          </cell>
          <cell r="H257">
            <v>43.738162139988198</v>
          </cell>
        </row>
        <row r="258">
          <cell r="C258">
            <v>100446</v>
          </cell>
          <cell r="D258">
            <v>11164.130004508273</v>
          </cell>
          <cell r="F258">
            <v>77</v>
          </cell>
          <cell r="G258">
            <v>312.9082357663579</v>
          </cell>
          <cell r="H258">
            <v>254.89482684501007</v>
          </cell>
        </row>
        <row r="259">
          <cell r="C259">
            <v>100592</v>
          </cell>
          <cell r="D259">
            <v>282823.36251846486</v>
          </cell>
          <cell r="E259">
            <v>1</v>
          </cell>
          <cell r="F259">
            <v>74</v>
          </cell>
          <cell r="G259">
            <v>7618.1300927973689</v>
          </cell>
          <cell r="H259">
            <v>6205.7233684838648</v>
          </cell>
        </row>
        <row r="260">
          <cell r="C260">
            <v>103159</v>
          </cell>
          <cell r="D260">
            <v>6177.2400011173004</v>
          </cell>
          <cell r="F260">
            <v>77</v>
          </cell>
          <cell r="G260">
            <v>173.13568275131567</v>
          </cell>
          <cell r="H260">
            <v>141.03620432841913</v>
          </cell>
        </row>
        <row r="261">
          <cell r="C261">
            <v>102201</v>
          </cell>
          <cell r="D261">
            <v>55345.580148271198</v>
          </cell>
          <cell r="F261">
            <v>64</v>
          </cell>
          <cell r="G261">
            <v>1289.3306351341257</v>
          </cell>
          <cell r="H261">
            <v>1050.2878205924605</v>
          </cell>
        </row>
        <row r="262">
          <cell r="C262">
            <v>102940</v>
          </cell>
          <cell r="D262">
            <v>470.73529685365298</v>
          </cell>
          <cell r="F262">
            <v>62</v>
          </cell>
          <cell r="G262">
            <v>10.623554179393242</v>
          </cell>
          <cell r="H262">
            <v>8.6539396970584956</v>
          </cell>
        </row>
        <row r="263">
          <cell r="C263">
            <v>100164</v>
          </cell>
          <cell r="D263">
            <v>24290.672433229505</v>
          </cell>
          <cell r="F263">
            <v>74</v>
          </cell>
          <cell r="G263">
            <v>654.2935526614699</v>
          </cell>
          <cell r="H263">
            <v>532.98706377284384</v>
          </cell>
        </row>
        <row r="264">
          <cell r="C264">
            <v>101984</v>
          </cell>
          <cell r="D264">
            <v>2667.9048988097143</v>
          </cell>
          <cell r="F264">
            <v>62</v>
          </cell>
          <cell r="G264">
            <v>60.209277756337627</v>
          </cell>
          <cell r="H264">
            <v>49.04643494146989</v>
          </cell>
        </row>
        <row r="265">
          <cell r="C265">
            <v>101502</v>
          </cell>
          <cell r="D265">
            <v>155.16831050228311</v>
          </cell>
          <cell r="F265">
            <v>74</v>
          </cell>
          <cell r="G265">
            <v>4.1796136116894971</v>
          </cell>
          <cell r="H265">
            <v>3.4047102826214046</v>
          </cell>
        </row>
        <row r="266">
          <cell r="C266">
            <v>102542</v>
          </cell>
          <cell r="D266">
            <v>17.440000005999998</v>
          </cell>
          <cell r="F266">
            <v>62</v>
          </cell>
          <cell r="G266">
            <v>0.39358592013540794</v>
          </cell>
          <cell r="H266">
            <v>0.32061481129073854</v>
          </cell>
        </row>
        <row r="267">
          <cell r="C267">
            <v>100521</v>
          </cell>
          <cell r="D267">
            <v>83318.018299931078</v>
          </cell>
          <cell r="E267">
            <v>1</v>
          </cell>
          <cell r="F267">
            <v>74</v>
          </cell>
          <cell r="G267">
            <v>2244.2541409269438</v>
          </cell>
          <cell r="H267">
            <v>1828.1678308873504</v>
          </cell>
        </row>
        <row r="268">
          <cell r="C268">
            <v>103237</v>
          </cell>
          <cell r="D268">
            <v>58384.100205620256</v>
          </cell>
          <cell r="E268">
            <v>1</v>
          </cell>
          <cell r="F268">
            <v>84</v>
          </cell>
          <cell r="G268">
            <v>1785.152247887045</v>
          </cell>
          <cell r="H268">
            <v>1454.1837545525882</v>
          </cell>
        </row>
        <row r="269">
          <cell r="C269">
            <v>102360</v>
          </cell>
          <cell r="D269">
            <v>352.19831053228307</v>
          </cell>
          <cell r="F269">
            <v>57</v>
          </cell>
          <cell r="G269">
            <v>7.3074105469238093</v>
          </cell>
          <cell r="H269">
            <v>5.9526114468726394</v>
          </cell>
        </row>
        <row r="270">
          <cell r="C270">
            <v>101932</v>
          </cell>
          <cell r="D270">
            <v>9284.7616923374426</v>
          </cell>
          <cell r="F270">
            <v>60.5</v>
          </cell>
          <cell r="G270">
            <v>204.46902198865516</v>
          </cell>
          <cell r="H270">
            <v>166.56032023996426</v>
          </cell>
        </row>
        <row r="271">
          <cell r="C271">
            <v>102444</v>
          </cell>
          <cell r="D271">
            <v>122.289999984</v>
          </cell>
          <cell r="F271">
            <v>57</v>
          </cell>
          <cell r="G271">
            <v>2.5372729196680321</v>
          </cell>
          <cell r="H271">
            <v>2.0668607201512645</v>
          </cell>
        </row>
        <row r="272">
          <cell r="C272">
            <v>100858</v>
          </cell>
          <cell r="D272">
            <v>116.17000000199999</v>
          </cell>
          <cell r="F272">
            <v>57</v>
          </cell>
          <cell r="G272">
            <v>2.4102951600414957</v>
          </cell>
          <cell r="H272">
            <v>1.9634247272509679</v>
          </cell>
        </row>
        <row r="273">
          <cell r="C273">
            <v>100504</v>
          </cell>
          <cell r="D273">
            <v>40519.714948883302</v>
          </cell>
          <cell r="E273">
            <v>1</v>
          </cell>
          <cell r="F273">
            <v>74</v>
          </cell>
          <cell r="G273">
            <v>1091.4390418631206</v>
          </cell>
          <cell r="H273">
            <v>889.08546911916881</v>
          </cell>
        </row>
        <row r="274">
          <cell r="C274">
            <v>109253</v>
          </cell>
          <cell r="D274">
            <v>31.230000004000001</v>
          </cell>
          <cell r="F274">
            <v>62</v>
          </cell>
          <cell r="G274">
            <v>0.70479864009027204</v>
          </cell>
          <cell r="H274">
            <v>0.57412847215868434</v>
          </cell>
        </row>
        <row r="275">
          <cell r="C275">
            <v>100628</v>
          </cell>
          <cell r="D275">
            <v>857.7639725197397</v>
          </cell>
          <cell r="F275">
            <v>57</v>
          </cell>
          <cell r="G275">
            <v>17.796886901839557</v>
          </cell>
          <cell r="H275">
            <v>14.497331443240785</v>
          </cell>
        </row>
        <row r="276">
          <cell r="C276">
            <v>101776</v>
          </cell>
          <cell r="D276">
            <v>5231.4930353703039</v>
          </cell>
          <cell r="F276">
            <v>60</v>
          </cell>
          <cell r="G276">
            <v>114.25580789248744</v>
          </cell>
          <cell r="H276">
            <v>93.072700044041099</v>
          </cell>
        </row>
        <row r="277">
          <cell r="C277">
            <v>101447</v>
          </cell>
          <cell r="D277">
            <v>184.22397262773973</v>
          </cell>
          <cell r="F277">
            <v>58</v>
          </cell>
          <cell r="G277">
            <v>3.8893365101168413</v>
          </cell>
          <cell r="H277">
            <v>3.1682507616336593</v>
          </cell>
        </row>
        <row r="278">
          <cell r="C278">
            <v>102081</v>
          </cell>
          <cell r="D278">
            <v>65.067648395826481</v>
          </cell>
          <cell r="F278">
            <v>57</v>
          </cell>
          <cell r="G278">
            <v>1.3500235689166076</v>
          </cell>
          <cell r="H278">
            <v>1.0997282413896705</v>
          </cell>
        </row>
        <row r="279">
          <cell r="C279">
            <v>102222</v>
          </cell>
          <cell r="D279">
            <v>2550.3066214085666</v>
          </cell>
          <cell r="F279">
            <v>58</v>
          </cell>
          <cell r="G279">
            <v>53.842073391177664</v>
          </cell>
          <cell r="H279">
            <v>43.859714783180173</v>
          </cell>
        </row>
        <row r="280">
          <cell r="C280">
            <v>100937</v>
          </cell>
          <cell r="D280">
            <v>406.11903058456619</v>
          </cell>
          <cell r="F280">
            <v>57</v>
          </cell>
          <cell r="G280">
            <v>8.4261576465685799</v>
          </cell>
          <cell r="H280">
            <v>6.8639420404855098</v>
          </cell>
        </row>
        <row r="281">
          <cell r="C281">
            <v>100873</v>
          </cell>
          <cell r="D281">
            <v>933.02000537335982</v>
          </cell>
          <cell r="F281">
            <v>62</v>
          </cell>
          <cell r="G281">
            <v>21.056395481265984</v>
          </cell>
          <cell r="H281">
            <v>17.152524819400718</v>
          </cell>
        </row>
        <row r="282">
          <cell r="C282">
            <v>101191</v>
          </cell>
          <cell r="D282">
            <v>399.9937899543379</v>
          </cell>
          <cell r="F282">
            <v>62</v>
          </cell>
          <cell r="G282">
            <v>9.0270598516894971</v>
          </cell>
          <cell r="H282">
            <v>7.3534365504333001</v>
          </cell>
        </row>
        <row r="283">
          <cell r="C283">
            <v>101165</v>
          </cell>
          <cell r="D283">
            <v>14033.932116646789</v>
          </cell>
          <cell r="F283">
            <v>60</v>
          </cell>
          <cell r="G283">
            <v>306.50107742756586</v>
          </cell>
          <cell r="H283">
            <v>249.67556020814723</v>
          </cell>
        </row>
        <row r="284">
          <cell r="C284">
            <v>100793</v>
          </cell>
          <cell r="D284">
            <v>19321.510583718726</v>
          </cell>
          <cell r="F284">
            <v>87</v>
          </cell>
          <cell r="G284">
            <v>611.8735971652045</v>
          </cell>
          <cell r="H284">
            <v>498.43179812279817</v>
          </cell>
        </row>
        <row r="285">
          <cell r="C285">
            <v>100106</v>
          </cell>
          <cell r="D285">
            <v>1815.3279912675798</v>
          </cell>
          <cell r="F285">
            <v>57</v>
          </cell>
          <cell r="G285">
            <v>37.664425162819754</v>
          </cell>
          <cell r="H285">
            <v>30.68141401449801</v>
          </cell>
        </row>
        <row r="286">
          <cell r="C286">
            <v>101093</v>
          </cell>
          <cell r="D286">
            <v>2516.6973761643835</v>
          </cell>
          <cell r="F286">
            <v>57</v>
          </cell>
          <cell r="G286">
            <v>52.216437160658629</v>
          </cell>
          <cell r="H286">
            <v>42.535472663197993</v>
          </cell>
        </row>
        <row r="287">
          <cell r="C287">
            <v>111819</v>
          </cell>
          <cell r="D287">
            <v>150.33794520547946</v>
          </cell>
          <cell r="F287">
            <v>74</v>
          </cell>
          <cell r="G287">
            <v>4.0495028920547949</v>
          </cell>
          <cell r="H287">
            <v>3.2987221827213098</v>
          </cell>
        </row>
        <row r="288">
          <cell r="C288">
            <v>103192</v>
          </cell>
          <cell r="D288">
            <v>5892.7199315253438</v>
          </cell>
          <cell r="F288">
            <v>62</v>
          </cell>
          <cell r="G288">
            <v>132.98690341466394</v>
          </cell>
          <cell r="H288">
            <v>108.33103716658175</v>
          </cell>
        </row>
        <row r="289">
          <cell r="C289">
            <v>109532</v>
          </cell>
          <cell r="D289">
            <v>50.731999999999999</v>
          </cell>
          <cell r="F289">
            <v>62</v>
          </cell>
          <cell r="G289">
            <v>1.1449197760000001</v>
          </cell>
          <cell r="H289">
            <v>0.93265083720217012</v>
          </cell>
        </row>
        <row r="290">
          <cell r="C290">
            <v>108922</v>
          </cell>
          <cell r="D290">
            <v>136257.86029664925</v>
          </cell>
          <cell r="E290">
            <v>1</v>
          </cell>
          <cell r="F290">
            <v>90</v>
          </cell>
          <cell r="G290">
            <v>4463.8075033182286</v>
          </cell>
          <cell r="H290">
            <v>3636.2144251049031</v>
          </cell>
        </row>
        <row r="291">
          <cell r="C291">
            <v>100676</v>
          </cell>
          <cell r="D291">
            <v>41793.810205710623</v>
          </cell>
          <cell r="E291">
            <v>1</v>
          </cell>
          <cell r="F291">
            <v>74</v>
          </cell>
          <cell r="G291">
            <v>1125.7580717010214</v>
          </cell>
          <cell r="H291">
            <v>917.04172647556595</v>
          </cell>
        </row>
        <row r="292">
          <cell r="C292">
            <v>102980</v>
          </cell>
          <cell r="D292">
            <v>1026.0014167634117</v>
          </cell>
          <cell r="F292">
            <v>74</v>
          </cell>
          <cell r="G292">
            <v>27.636374161939255</v>
          </cell>
          <cell r="H292">
            <v>22.51257078414293</v>
          </cell>
        </row>
        <row r="293">
          <cell r="C293">
            <v>101167</v>
          </cell>
          <cell r="D293">
            <v>5472.8363771268259</v>
          </cell>
          <cell r="F293">
            <v>87</v>
          </cell>
          <cell r="G293">
            <v>173.31378239085234</v>
          </cell>
          <cell r="H293">
            <v>141.18128416842296</v>
          </cell>
        </row>
        <row r="294">
          <cell r="C294">
            <v>102473</v>
          </cell>
          <cell r="D294">
            <v>825.40657544346573</v>
          </cell>
          <cell r="F294">
            <v>57</v>
          </cell>
          <cell r="G294">
            <v>17.125535627301026</v>
          </cell>
          <cell r="H294">
            <v>13.950449171329444</v>
          </cell>
        </row>
        <row r="295">
          <cell r="C295">
            <v>100520</v>
          </cell>
          <cell r="D295">
            <v>1476.669999939</v>
          </cell>
          <cell r="F295">
            <v>55</v>
          </cell>
          <cell r="G295">
            <v>29.562933398778782</v>
          </cell>
          <cell r="H295">
            <v>24.081944571567103</v>
          </cell>
        </row>
        <row r="296">
          <cell r="C296">
            <v>100246</v>
          </cell>
          <cell r="D296">
            <v>92.680000014000001</v>
          </cell>
          <cell r="F296">
            <v>57</v>
          </cell>
          <cell r="G296">
            <v>1.9229246402904721</v>
          </cell>
          <cell r="H296">
            <v>1.5664130476540834</v>
          </cell>
        </row>
        <row r="297">
          <cell r="C297">
            <v>100958</v>
          </cell>
          <cell r="D297">
            <v>475.65086758290869</v>
          </cell>
          <cell r="F297">
            <v>55</v>
          </cell>
          <cell r="G297">
            <v>9.5225303690098322</v>
          </cell>
          <cell r="H297">
            <v>7.7570464823031493</v>
          </cell>
        </row>
        <row r="298">
          <cell r="C298">
            <v>100994</v>
          </cell>
          <cell r="D298">
            <v>1111.6755262882191</v>
          </cell>
          <cell r="F298">
            <v>77</v>
          </cell>
          <cell r="G298">
            <v>31.158041650806208</v>
          </cell>
          <cell r="H298">
            <v>25.3813186219298</v>
          </cell>
        </row>
        <row r="299">
          <cell r="C299">
            <v>102205</v>
          </cell>
          <cell r="D299">
            <v>25336.634971664527</v>
          </cell>
          <cell r="F299">
            <v>90</v>
          </cell>
          <cell r="G299">
            <v>830.02816167172978</v>
          </cell>
          <cell r="H299">
            <v>676.1403515878452</v>
          </cell>
        </row>
        <row r="300">
          <cell r="C300">
            <v>101394</v>
          </cell>
          <cell r="D300">
            <v>1070.446301521863</v>
          </cell>
          <cell r="F300">
            <v>84</v>
          </cell>
          <cell r="G300">
            <v>32.729966115332488</v>
          </cell>
          <cell r="H300">
            <v>26.661807175443094</v>
          </cell>
        </row>
        <row r="301">
          <cell r="C301">
            <v>103224</v>
          </cell>
          <cell r="D301">
            <v>75344.873016341284</v>
          </cell>
          <cell r="F301">
            <v>68</v>
          </cell>
          <cell r="G301">
            <v>1864.9362969004796</v>
          </cell>
          <cell r="H301">
            <v>1519.175784271672</v>
          </cell>
        </row>
        <row r="302">
          <cell r="C302">
            <v>101670</v>
          </cell>
          <cell r="D302">
            <v>84.533421803652971</v>
          </cell>
          <cell r="F302">
            <v>60</v>
          </cell>
          <cell r="G302">
            <v>1.8462099321917809</v>
          </cell>
          <cell r="H302">
            <v>1.5039213008664338</v>
          </cell>
        </row>
        <row r="303">
          <cell r="C303">
            <v>102513</v>
          </cell>
          <cell r="D303">
            <v>1262.119975989775</v>
          </cell>
          <cell r="F303">
            <v>57</v>
          </cell>
          <cell r="G303">
            <v>26.186465261835846</v>
          </cell>
          <cell r="H303">
            <v>21.33147602283773</v>
          </cell>
        </row>
        <row r="304">
          <cell r="C304">
            <v>103202</v>
          </cell>
          <cell r="D304">
            <v>74000.044356647486</v>
          </cell>
          <cell r="F304">
            <v>74</v>
          </cell>
          <cell r="G304">
            <v>1993.2651947906568</v>
          </cell>
          <cell r="H304">
            <v>1623.7124134428896</v>
          </cell>
        </row>
        <row r="305">
          <cell r="C305">
            <v>101278</v>
          </cell>
          <cell r="D305">
            <v>927.29953551214282</v>
          </cell>
          <cell r="F305">
            <v>65</v>
          </cell>
          <cell r="G305">
            <v>21.939907010217301</v>
          </cell>
          <cell r="H305">
            <v>17.872232684027747</v>
          </cell>
        </row>
        <row r="306">
          <cell r="C306">
            <v>102777</v>
          </cell>
          <cell r="D306">
            <v>929.42550450135161</v>
          </cell>
          <cell r="F306">
            <v>77</v>
          </cell>
          <cell r="G306">
            <v>26.049938040163887</v>
          </cell>
          <cell r="H306">
            <v>21.220261044930634</v>
          </cell>
        </row>
        <row r="307">
          <cell r="C307">
            <v>102907</v>
          </cell>
          <cell r="D307">
            <v>235.64511411125113</v>
          </cell>
          <cell r="F307">
            <v>57</v>
          </cell>
          <cell r="G307">
            <v>4.8891648275802391</v>
          </cell>
          <cell r="H307">
            <v>3.9827101996551706</v>
          </cell>
        </row>
        <row r="308">
          <cell r="C308">
            <v>100115</v>
          </cell>
          <cell r="D308">
            <v>14096.355405232816</v>
          </cell>
          <cell r="F308">
            <v>74</v>
          </cell>
          <cell r="G308">
            <v>379.69942919535112</v>
          </cell>
          <cell r="H308">
            <v>309.30288562351666</v>
          </cell>
        </row>
        <row r="309">
          <cell r="C309">
            <v>102082</v>
          </cell>
          <cell r="D309">
            <v>3717.1547186989969</v>
          </cell>
          <cell r="F309">
            <v>57</v>
          </cell>
          <cell r="G309">
            <v>77.123526103566789</v>
          </cell>
          <cell r="H309">
            <v>62.824769644362384</v>
          </cell>
        </row>
        <row r="310">
          <cell r="C310">
            <v>101668</v>
          </cell>
          <cell r="D310">
            <v>27.341666669999999</v>
          </cell>
          <cell r="F310">
            <v>62</v>
          </cell>
          <cell r="G310">
            <v>0.61704673340855998</v>
          </cell>
          <cell r="H310">
            <v>0.5026458312362645</v>
          </cell>
        </row>
        <row r="311">
          <cell r="C311">
            <v>101943</v>
          </cell>
          <cell r="D311">
            <v>5931.1979245585981</v>
          </cell>
          <cell r="F311">
            <v>77</v>
          </cell>
          <cell r="G311">
            <v>166.23961542952838</v>
          </cell>
          <cell r="H311">
            <v>135.41867278089222</v>
          </cell>
        </row>
        <row r="312">
          <cell r="C312">
            <v>103026</v>
          </cell>
          <cell r="D312">
            <v>542.43264836082642</v>
          </cell>
          <cell r="F312">
            <v>60</v>
          </cell>
          <cell r="G312">
            <v>11.846729040200449</v>
          </cell>
          <cell r="H312">
            <v>9.6503370708221645</v>
          </cell>
        </row>
        <row r="313">
          <cell r="C313">
            <v>100697</v>
          </cell>
          <cell r="D313">
            <v>10047.848862434299</v>
          </cell>
          <cell r="F313">
            <v>74</v>
          </cell>
          <cell r="G313">
            <v>270.64885695853025</v>
          </cell>
          <cell r="H313">
            <v>220.4703668514357</v>
          </cell>
        </row>
        <row r="314">
          <cell r="C314">
            <v>101464</v>
          </cell>
          <cell r="D314">
            <v>216.42000003000001</v>
          </cell>
          <cell r="F314">
            <v>74</v>
          </cell>
          <cell r="G314">
            <v>5.8294891208080797</v>
          </cell>
          <cell r="H314">
            <v>4.7486977017528584</v>
          </cell>
        </row>
        <row r="315">
          <cell r="C315">
            <v>101790</v>
          </cell>
          <cell r="D315">
            <v>33.189999995999997</v>
          </cell>
          <cell r="F315">
            <v>57</v>
          </cell>
          <cell r="G315">
            <v>0.68862611991700795</v>
          </cell>
          <cell r="H315">
            <v>0.56095434870004324</v>
          </cell>
        </row>
        <row r="316">
          <cell r="C316">
            <v>100939</v>
          </cell>
          <cell r="D316">
            <v>812.75173841236528</v>
          </cell>
          <cell r="F316">
            <v>74</v>
          </cell>
          <cell r="G316">
            <v>21.892280825875471</v>
          </cell>
          <cell r="H316">
            <v>17.833436428053954</v>
          </cell>
        </row>
        <row r="317">
          <cell r="C317">
            <v>102806</v>
          </cell>
          <cell r="D317">
            <v>216.35360726793607</v>
          </cell>
          <cell r="F317">
            <v>55</v>
          </cell>
          <cell r="G317">
            <v>4.3313992175040807</v>
          </cell>
          <cell r="H317">
            <v>3.5283547294251689</v>
          </cell>
        </row>
        <row r="318">
          <cell r="C318">
            <v>101001</v>
          </cell>
          <cell r="D318">
            <v>3396.1542003053419</v>
          </cell>
          <cell r="F318">
            <v>62</v>
          </cell>
          <cell r="G318">
            <v>76.64440799249094</v>
          </cell>
          <cell r="H318">
            <v>62.434480371017166</v>
          </cell>
        </row>
        <row r="319">
          <cell r="C319">
            <v>101607</v>
          </cell>
          <cell r="D319">
            <v>201.03199422582648</v>
          </cell>
          <cell r="F319">
            <v>57</v>
          </cell>
          <cell r="G319">
            <v>4.1710118161974474</v>
          </cell>
          <cell r="H319">
            <v>3.397703266116606</v>
          </cell>
        </row>
        <row r="320">
          <cell r="C320">
            <v>103208</v>
          </cell>
          <cell r="D320">
            <v>8059.5034544403188</v>
          </cell>
          <cell r="F320">
            <v>60</v>
          </cell>
          <cell r="G320">
            <v>176.01955544497656</v>
          </cell>
          <cell r="H320">
            <v>143.38540497855038</v>
          </cell>
        </row>
        <row r="321">
          <cell r="C321">
            <v>102637</v>
          </cell>
          <cell r="D321">
            <v>53.176118721461179</v>
          </cell>
          <cell r="F321">
            <v>57</v>
          </cell>
          <cell r="G321">
            <v>1.1032981112328766</v>
          </cell>
          <cell r="H321">
            <v>0.89874585861369138</v>
          </cell>
        </row>
        <row r="322">
          <cell r="C322">
            <v>102970</v>
          </cell>
          <cell r="D322">
            <v>1092.9741121152831</v>
          </cell>
          <cell r="F322">
            <v>75</v>
          </cell>
          <cell r="G322">
            <v>29.838193260747229</v>
          </cell>
          <cell r="H322">
            <v>24.306171059828081</v>
          </cell>
        </row>
        <row r="323">
          <cell r="C323">
            <v>102571</v>
          </cell>
          <cell r="D323">
            <v>37406.573694485523</v>
          </cell>
          <cell r="F323">
            <v>74</v>
          </cell>
          <cell r="G323">
            <v>1007.583469034662</v>
          </cell>
          <cell r="H323">
            <v>820.77677898913703</v>
          </cell>
        </row>
        <row r="324">
          <cell r="C324">
            <v>103007</v>
          </cell>
          <cell r="D324">
            <v>2618.0584316231507</v>
          </cell>
          <cell r="F324">
            <v>60</v>
          </cell>
          <cell r="G324">
            <v>57.178396146649604</v>
          </cell>
          <cell r="H324">
            <v>46.577480932646658</v>
          </cell>
        </row>
        <row r="325">
          <cell r="C325">
            <v>101581</v>
          </cell>
          <cell r="D325">
            <v>461.17999994000002</v>
          </cell>
          <cell r="F325">
            <v>74</v>
          </cell>
          <cell r="G325">
            <v>12.42234447838384</v>
          </cell>
          <cell r="H325">
            <v>10.119232998363758</v>
          </cell>
        </row>
        <row r="326">
          <cell r="C326">
            <v>101188</v>
          </cell>
          <cell r="D326">
            <v>27.616252461831053</v>
          </cell>
          <cell r="F326">
            <v>62</v>
          </cell>
          <cell r="G326">
            <v>0.62324358555860315</v>
          </cell>
          <cell r="H326">
            <v>0.50769378260098597</v>
          </cell>
        </row>
        <row r="327">
          <cell r="C327">
            <v>101474</v>
          </cell>
          <cell r="D327">
            <v>5057.5429583801333</v>
          </cell>
          <cell r="F327">
            <v>77</v>
          </cell>
          <cell r="G327">
            <v>141.75281403747837</v>
          </cell>
          <cell r="H327">
            <v>115.47174174046036</v>
          </cell>
        </row>
        <row r="328">
          <cell r="C328">
            <v>101364</v>
          </cell>
          <cell r="D328">
            <v>8612.6779094967023</v>
          </cell>
          <cell r="F328">
            <v>74</v>
          </cell>
          <cell r="G328">
            <v>231.99109217020319</v>
          </cell>
          <cell r="H328">
            <v>188.97977908277986</v>
          </cell>
        </row>
        <row r="329">
          <cell r="C329">
            <v>102131</v>
          </cell>
          <cell r="D329">
            <v>4013.0869865474701</v>
          </cell>
          <cell r="F329">
            <v>55</v>
          </cell>
          <cell r="G329">
            <v>80.342001470680358</v>
          </cell>
          <cell r="H329">
            <v>65.446537394885567</v>
          </cell>
        </row>
        <row r="330">
          <cell r="C330">
            <v>100792</v>
          </cell>
          <cell r="D330">
            <v>21.97</v>
          </cell>
          <cell r="F330">
            <v>62</v>
          </cell>
          <cell r="G330">
            <v>0.49581895999999998</v>
          </cell>
          <cell r="H330">
            <v>0.40389377302948187</v>
          </cell>
        </row>
        <row r="331">
          <cell r="C331">
            <v>111189</v>
          </cell>
          <cell r="D331">
            <v>24.21</v>
          </cell>
          <cell r="F331">
            <v>57</v>
          </cell>
          <cell r="G331">
            <v>0.50230907999999996</v>
          </cell>
          <cell r="H331">
            <v>0.40918062017670292</v>
          </cell>
        </row>
        <row r="332">
          <cell r="C332">
            <v>0</v>
          </cell>
          <cell r="D332">
            <v>248.47735943084001</v>
          </cell>
          <cell r="F332">
            <v>60</v>
          </cell>
          <cell r="G332">
            <v>5.426745529969546</v>
          </cell>
          <cell r="H332">
            <v>4.4206230584047761</v>
          </cell>
        </row>
        <row r="333">
          <cell r="C333">
            <v>101163</v>
          </cell>
          <cell r="D333">
            <v>21392.103580178056</v>
          </cell>
          <cell r="F333">
            <v>78</v>
          </cell>
          <cell r="G333">
            <v>607.36460484841541</v>
          </cell>
          <cell r="H333">
            <v>494.75877618069882</v>
          </cell>
        </row>
        <row r="334">
          <cell r="C334">
            <v>100586</v>
          </cell>
          <cell r="D334">
            <v>143.24305934673058</v>
          </cell>
          <cell r="F334">
            <v>62</v>
          </cell>
          <cell r="G334">
            <v>3.2327093633370159</v>
          </cell>
          <cell r="H334">
            <v>2.633362753747702</v>
          </cell>
        </row>
        <row r="335">
          <cell r="C335">
            <v>102260</v>
          </cell>
          <cell r="D335">
            <v>2904.5744533098268</v>
          </cell>
          <cell r="F335">
            <v>65</v>
          </cell>
          <cell r="G335">
            <v>68.722231565310494</v>
          </cell>
          <cell r="H335">
            <v>55.981081074267536</v>
          </cell>
        </row>
        <row r="336">
          <cell r="C336">
            <v>102180</v>
          </cell>
          <cell r="D336">
            <v>408.58698627736987</v>
          </cell>
          <cell r="F336">
            <v>62</v>
          </cell>
          <cell r="G336">
            <v>9.2209911063076841</v>
          </cell>
          <cell r="H336">
            <v>7.5114128128498896</v>
          </cell>
        </row>
        <row r="337">
          <cell r="C337">
            <v>100480</v>
          </cell>
          <cell r="D337">
            <v>51834.385300393798</v>
          </cell>
          <cell r="F337">
            <v>74</v>
          </cell>
          <cell r="G337">
            <v>1396.2110024514072</v>
          </cell>
          <cell r="H337">
            <v>1137.3524919768579</v>
          </cell>
        </row>
        <row r="338">
          <cell r="C338">
            <v>100024</v>
          </cell>
          <cell r="D338">
            <v>135.14999999599999</v>
          </cell>
          <cell r="F338">
            <v>62</v>
          </cell>
          <cell r="G338">
            <v>3.0500651999097279</v>
          </cell>
          <cell r="H338">
            <v>2.4845809478069598</v>
          </cell>
        </row>
        <row r="339">
          <cell r="C339">
            <v>102261</v>
          </cell>
          <cell r="D339">
            <v>31901.299172402272</v>
          </cell>
          <cell r="E339">
            <v>1</v>
          </cell>
          <cell r="F339">
            <v>77</v>
          </cell>
          <cell r="G339">
            <v>894.1296132040909</v>
          </cell>
          <cell r="H339">
            <v>728.35734852574319</v>
          </cell>
        </row>
        <row r="340">
          <cell r="C340">
            <v>100248</v>
          </cell>
          <cell r="D340">
            <v>30339.080136991579</v>
          </cell>
          <cell r="F340">
            <v>87</v>
          </cell>
          <cell r="G340">
            <v>960.77798977824921</v>
          </cell>
          <cell r="H340">
            <v>782.64906879563068</v>
          </cell>
        </row>
        <row r="341">
          <cell r="C341">
            <v>102603</v>
          </cell>
          <cell r="D341">
            <v>22900.991798485669</v>
          </cell>
          <cell r="F341">
            <v>77</v>
          </cell>
          <cell r="G341">
            <v>641.86899812795627</v>
          </cell>
          <cell r="H341">
            <v>522.86603046513937</v>
          </cell>
        </row>
        <row r="342">
          <cell r="C342">
            <v>100169</v>
          </cell>
          <cell r="D342">
            <v>46.879594993369864</v>
          </cell>
          <cell r="F342">
            <v>62</v>
          </cell>
          <cell r="G342">
            <v>1.0579786998103711</v>
          </cell>
          <cell r="H342">
            <v>0.86182869822331198</v>
          </cell>
        </row>
        <row r="343">
          <cell r="C343">
            <v>102403</v>
          </cell>
          <cell r="D343">
            <v>811.24820898573068</v>
          </cell>
          <cell r="F343">
            <v>74</v>
          </cell>
          <cell r="G343">
            <v>21.851781757239642</v>
          </cell>
          <cell r="H343">
            <v>17.800445915477539</v>
          </cell>
        </row>
        <row r="344">
          <cell r="C344">
            <v>100909</v>
          </cell>
          <cell r="D344">
            <v>637.97954197442925</v>
          </cell>
          <cell r="F344">
            <v>57</v>
          </cell>
          <cell r="G344">
            <v>13.236799536885458</v>
          </cell>
          <cell r="H344">
            <v>10.782687511158441</v>
          </cell>
        </row>
        <row r="345">
          <cell r="C345">
            <v>100231</v>
          </cell>
          <cell r="D345">
            <v>35.960045662100455</v>
          </cell>
          <cell r="F345">
            <v>62</v>
          </cell>
          <cell r="G345">
            <v>0.81154631050228321</v>
          </cell>
          <cell r="H345">
            <v>0.66108504873819796</v>
          </cell>
        </row>
        <row r="346">
          <cell r="C346">
            <v>100550</v>
          </cell>
          <cell r="D346">
            <v>14110.617722387455</v>
          </cell>
          <cell r="F346">
            <v>74</v>
          </cell>
          <cell r="G346">
            <v>380.08359897022842</v>
          </cell>
          <cell r="H346">
            <v>309.61583004956094</v>
          </cell>
        </row>
        <row r="347">
          <cell r="C347">
            <v>100822</v>
          </cell>
          <cell r="D347">
            <v>1291.3490928785116</v>
          </cell>
          <cell r="F347">
            <v>74</v>
          </cell>
          <cell r="G347">
            <v>34.783779165775591</v>
          </cell>
          <cell r="H347">
            <v>28.334841829141403</v>
          </cell>
        </row>
        <row r="348">
          <cell r="C348">
            <v>102893</v>
          </cell>
          <cell r="D348">
            <v>2948.9151629761645</v>
          </cell>
          <cell r="F348">
            <v>60</v>
          </cell>
          <cell r="G348">
            <v>64.404307159399437</v>
          </cell>
          <cell r="H348">
            <v>52.463702916805588</v>
          </cell>
        </row>
        <row r="349">
          <cell r="C349">
            <v>100901</v>
          </cell>
          <cell r="D349">
            <v>773.64926932565288</v>
          </cell>
          <cell r="F349">
            <v>77</v>
          </cell>
          <cell r="G349">
            <v>21.683841720659402</v>
          </cell>
          <cell r="H349">
            <v>17.663642080833736</v>
          </cell>
        </row>
        <row r="350">
          <cell r="C350">
            <v>100703</v>
          </cell>
          <cell r="D350">
            <v>245.76339807100001</v>
          </cell>
          <cell r="F350">
            <v>62</v>
          </cell>
          <cell r="G350">
            <v>5.5463883676663279</v>
          </cell>
          <cell r="H350">
            <v>4.5180840291052657</v>
          </cell>
        </row>
        <row r="351">
          <cell r="C351">
            <v>101922</v>
          </cell>
          <cell r="D351">
            <v>105.60942857800001</v>
          </cell>
          <cell r="F351">
            <v>62</v>
          </cell>
          <cell r="G351">
            <v>2.3833935841483043</v>
          </cell>
          <cell r="H351">
            <v>1.9415107226152033</v>
          </cell>
        </row>
        <row r="352">
          <cell r="C352">
            <v>103152</v>
          </cell>
          <cell r="D352">
            <v>454.49273977002741</v>
          </cell>
          <cell r="F352">
            <v>74</v>
          </cell>
          <cell r="G352">
            <v>12.24221643844546</v>
          </cell>
          <cell r="H352">
            <v>9.9725008248318758</v>
          </cell>
        </row>
        <row r="353">
          <cell r="C353">
            <v>100483</v>
          </cell>
          <cell r="D353">
            <v>69.629497706894981</v>
          </cell>
          <cell r="F353">
            <v>62</v>
          </cell>
          <cell r="G353">
            <v>1.5713985042492058</v>
          </cell>
          <cell r="H353">
            <v>1.2800601066447641</v>
          </cell>
        </row>
        <row r="354">
          <cell r="C354">
            <v>101286</v>
          </cell>
          <cell r="D354">
            <v>11094.737315311184</v>
          </cell>
          <cell r="F354">
            <v>62</v>
          </cell>
          <cell r="G354">
            <v>250.38603173194278</v>
          </cell>
          <cell r="H354">
            <v>203.96428379845327</v>
          </cell>
        </row>
        <row r="355">
          <cell r="C355">
            <v>102079</v>
          </cell>
          <cell r="D355">
            <v>6541.4753484496969</v>
          </cell>
          <cell r="F355">
            <v>62</v>
          </cell>
          <cell r="G355">
            <v>147.62801566381276</v>
          </cell>
          <cell r="H355">
            <v>120.25767681678165</v>
          </cell>
        </row>
        <row r="356">
          <cell r="C356">
            <v>102535</v>
          </cell>
          <cell r="D356">
            <v>38043.309911507255</v>
          </cell>
          <cell r="F356">
            <v>62</v>
          </cell>
          <cell r="G356">
            <v>858.56141808289578</v>
          </cell>
          <cell r="H356">
            <v>699.38352201586486</v>
          </cell>
        </row>
        <row r="357">
          <cell r="C357">
            <v>101814</v>
          </cell>
          <cell r="D357">
            <v>93032.906263132099</v>
          </cell>
          <cell r="E357">
            <v>1</v>
          </cell>
          <cell r="F357">
            <v>64</v>
          </cell>
          <cell r="G357">
            <v>2167.2945843059256</v>
          </cell>
          <cell r="H357">
            <v>1765.4766306671347</v>
          </cell>
        </row>
        <row r="358">
          <cell r="C358">
            <v>110610</v>
          </cell>
          <cell r="D358">
            <v>94572.044598892928</v>
          </cell>
          <cell r="E358">
            <v>1</v>
          </cell>
          <cell r="F358">
            <v>55</v>
          </cell>
          <cell r="G358">
            <v>1893.3323328698364</v>
          </cell>
          <cell r="H358">
            <v>1542.3071750251527</v>
          </cell>
        </row>
        <row r="359">
          <cell r="C359">
            <v>100359</v>
          </cell>
          <cell r="D359">
            <v>4716.7026741578538</v>
          </cell>
          <cell r="F359">
            <v>57</v>
          </cell>
          <cell r="G359">
            <v>97.862147083427161</v>
          </cell>
          <cell r="H359">
            <v>79.718435580380998</v>
          </cell>
        </row>
        <row r="360">
          <cell r="C360">
            <v>103131</v>
          </cell>
          <cell r="D360">
            <v>40.399999995999998</v>
          </cell>
          <cell r="F360">
            <v>62</v>
          </cell>
          <cell r="G360">
            <v>0.91174719990972797</v>
          </cell>
          <cell r="H360">
            <v>0.74270862215637201</v>
          </cell>
        </row>
        <row r="361">
          <cell r="C361">
            <v>101758</v>
          </cell>
          <cell r="D361">
            <v>1502.633590381</v>
          </cell>
          <cell r="F361">
            <v>75</v>
          </cell>
          <cell r="G361">
            <v>41.021897017401301</v>
          </cell>
          <cell r="H361">
            <v>33.416408205093774</v>
          </cell>
        </row>
        <row r="362">
          <cell r="C362">
            <v>102927</v>
          </cell>
          <cell r="D362">
            <v>314.1934703876347</v>
          </cell>
          <cell r="F362">
            <v>57</v>
          </cell>
          <cell r="G362">
            <v>6.5188861236026447</v>
          </cell>
          <cell r="H362">
            <v>5.3102800110980137</v>
          </cell>
        </row>
        <row r="363">
          <cell r="C363">
            <v>101001</v>
          </cell>
          <cell r="D363">
            <v>3396.1542003053419</v>
          </cell>
          <cell r="F363">
            <v>62</v>
          </cell>
          <cell r="G363">
            <v>76.64440799249094</v>
          </cell>
          <cell r="H363">
            <v>62.434480371017166</v>
          </cell>
        </row>
        <row r="364">
          <cell r="C364">
            <v>102818</v>
          </cell>
          <cell r="D364">
            <v>2226.5338479328398</v>
          </cell>
          <cell r="F364">
            <v>77</v>
          </cell>
          <cell r="G364">
            <v>62.40529068986163</v>
          </cell>
          <cell r="H364">
            <v>50.835305519034229</v>
          </cell>
        </row>
        <row r="365">
          <cell r="C365">
            <v>101792</v>
          </cell>
          <cell r="D365">
            <v>24.802193858826485</v>
          </cell>
          <cell r="F365">
            <v>55</v>
          </cell>
          <cell r="G365">
            <v>0.4965399210537062</v>
          </cell>
          <cell r="H365">
            <v>0.40448106739230477</v>
          </cell>
        </row>
        <row r="366">
          <cell r="C366">
            <v>102274</v>
          </cell>
          <cell r="D366">
            <v>4991.9734249875346</v>
          </cell>
          <cell r="F366">
            <v>62</v>
          </cell>
          <cell r="G366">
            <v>112.65885625511866</v>
          </cell>
          <cell r="H366">
            <v>91.771824373287231</v>
          </cell>
        </row>
        <row r="367">
          <cell r="C367">
            <v>100282</v>
          </cell>
          <cell r="D367">
            <v>1106.080000032</v>
          </cell>
          <cell r="F367">
            <v>57</v>
          </cell>
          <cell r="G367">
            <v>22.948947840663937</v>
          </cell>
          <cell r="H367">
            <v>18.694196628589069</v>
          </cell>
        </row>
        <row r="368">
          <cell r="C368">
            <v>100603</v>
          </cell>
          <cell r="D368">
            <v>1418.3552835875935</v>
          </cell>
          <cell r="F368">
            <v>57</v>
          </cell>
          <cell r="G368">
            <v>29.428035423875393</v>
          </cell>
          <cell r="H368">
            <v>23.972056776921725</v>
          </cell>
        </row>
        <row r="369">
          <cell r="C369">
            <v>102292</v>
          </cell>
          <cell r="D369">
            <v>2544.1850012964792</v>
          </cell>
          <cell r="F369">
            <v>62</v>
          </cell>
          <cell r="G369">
            <v>57.417167109258934</v>
          </cell>
          <cell r="H369">
            <v>46.771983589378792</v>
          </cell>
        </row>
        <row r="370">
          <cell r="C370">
            <v>102214</v>
          </cell>
          <cell r="D370">
            <v>625.73243602805474</v>
          </cell>
          <cell r="F370">
            <v>62</v>
          </cell>
          <cell r="G370">
            <v>14.121529616281139</v>
          </cell>
          <cell r="H370">
            <v>11.503388006112878</v>
          </cell>
        </row>
        <row r="371">
          <cell r="C371">
            <v>102288</v>
          </cell>
          <cell r="D371">
            <v>272.46360731593609</v>
          </cell>
          <cell r="F371">
            <v>57</v>
          </cell>
          <cell r="G371">
            <v>5.6530749245910421</v>
          </cell>
          <cell r="H371">
            <v>4.6049908226813869</v>
          </cell>
        </row>
        <row r="372">
          <cell r="C372">
            <v>103200</v>
          </cell>
          <cell r="D372">
            <v>205.81077621570776</v>
          </cell>
          <cell r="F372">
            <v>55</v>
          </cell>
          <cell r="G372">
            <v>4.1203317398384689</v>
          </cell>
          <cell r="H372">
            <v>3.3564193118723997</v>
          </cell>
        </row>
        <row r="373">
          <cell r="C373">
            <v>101645</v>
          </cell>
          <cell r="D373">
            <v>2221.6370393505204</v>
          </cell>
          <cell r="F373">
            <v>77</v>
          </cell>
          <cell r="G373">
            <v>62.268042938916388</v>
          </cell>
          <cell r="H373">
            <v>50.723503598492336</v>
          </cell>
        </row>
        <row r="374">
          <cell r="C374">
            <v>101012</v>
          </cell>
          <cell r="D374">
            <v>124.13698630436986</v>
          </cell>
          <cell r="F374">
            <v>62</v>
          </cell>
          <cell r="G374">
            <v>2.801523506917019</v>
          </cell>
          <cell r="H374">
            <v>2.2821190610369171</v>
          </cell>
        </row>
        <row r="375">
          <cell r="C375">
            <v>101767</v>
          </cell>
          <cell r="D375">
            <v>1197.2971699499999</v>
          </cell>
          <cell r="F375">
            <v>57</v>
          </cell>
          <cell r="G375">
            <v>24.841521682122597</v>
          </cell>
          <cell r="H375">
            <v>20.235885937048831</v>
          </cell>
        </row>
        <row r="376">
          <cell r="C376">
            <v>103135</v>
          </cell>
          <cell r="D376">
            <v>47.730000005999997</v>
          </cell>
          <cell r="F376">
            <v>57</v>
          </cell>
          <cell r="G376">
            <v>0.99030204012448786</v>
          </cell>
          <cell r="H376">
            <v>0.80669933926018633</v>
          </cell>
        </row>
        <row r="377">
          <cell r="C377">
            <v>102385</v>
          </cell>
          <cell r="D377">
            <v>899.57492070830597</v>
          </cell>
          <cell r="F377">
            <v>60</v>
          </cell>
          <cell r="G377">
            <v>19.646716268269401</v>
          </cell>
          <cell r="H377">
            <v>16.004201132669536</v>
          </cell>
        </row>
        <row r="378">
          <cell r="C378">
            <v>100222</v>
          </cell>
          <cell r="D378">
            <v>1721.403221904</v>
          </cell>
          <cell r="F378">
            <v>77</v>
          </cell>
          <cell r="G378">
            <v>48.247489503525316</v>
          </cell>
          <cell r="H378">
            <v>39.302370717689307</v>
          </cell>
        </row>
        <row r="379">
          <cell r="C379">
            <v>101376</v>
          </cell>
          <cell r="D379">
            <v>143409.02788358234</v>
          </cell>
          <cell r="E379">
            <v>1</v>
          </cell>
          <cell r="F379">
            <v>84</v>
          </cell>
          <cell r="G379">
            <v>4384.8744365684133</v>
          </cell>
          <cell r="H379">
            <v>3571.9156049339867</v>
          </cell>
        </row>
        <row r="380">
          <cell r="C380">
            <v>100448</v>
          </cell>
          <cell r="D380">
            <v>1333.9053422107534</v>
          </cell>
          <cell r="F380">
            <v>77</v>
          </cell>
          <cell r="G380">
            <v>37.386698931482996</v>
          </cell>
          <cell r="H380">
            <v>30.455178423499511</v>
          </cell>
        </row>
        <row r="381">
          <cell r="C381">
            <v>102604</v>
          </cell>
          <cell r="D381">
            <v>69227.987694398311</v>
          </cell>
          <cell r="E381">
            <v>1</v>
          </cell>
          <cell r="F381">
            <v>67</v>
          </cell>
          <cell r="G381">
            <v>1688.3321638909861</v>
          </cell>
          <cell r="H381">
            <v>1375.3141828238274</v>
          </cell>
        </row>
        <row r="382">
          <cell r="C382">
            <v>100352</v>
          </cell>
          <cell r="D382">
            <v>1511.8541552901415</v>
          </cell>
          <cell r="F382">
            <v>62</v>
          </cell>
          <cell r="G382">
            <v>34.119524576587914</v>
          </cell>
          <cell r="H382">
            <v>27.793740512081726</v>
          </cell>
        </row>
        <row r="383">
          <cell r="C383">
            <v>102198</v>
          </cell>
          <cell r="D383">
            <v>2784.983790054338</v>
          </cell>
          <cell r="F383">
            <v>55</v>
          </cell>
          <cell r="G383">
            <v>55.755375476887842</v>
          </cell>
          <cell r="H383">
            <v>45.418289304700409</v>
          </cell>
        </row>
        <row r="384">
          <cell r="C384">
            <v>101640</v>
          </cell>
          <cell r="D384">
            <v>3.5299999980000001</v>
          </cell>
          <cell r="F384">
            <v>42</v>
          </cell>
          <cell r="G384">
            <v>5.3966639969424003E-2</v>
          </cell>
          <cell r="H384">
            <v>4.396118662943891E-2</v>
          </cell>
        </row>
        <row r="385">
          <cell r="C385">
            <v>101520</v>
          </cell>
          <cell r="D385">
            <v>220.21424658434248</v>
          </cell>
          <cell r="F385">
            <v>62</v>
          </cell>
          <cell r="G385">
            <v>4.9697951169154413</v>
          </cell>
          <cell r="H385">
            <v>4.048391576139954</v>
          </cell>
        </row>
        <row r="386">
          <cell r="C386">
            <v>103101</v>
          </cell>
          <cell r="D386">
            <v>2142.3128763783288</v>
          </cell>
          <cell r="F386">
            <v>57</v>
          </cell>
          <cell r="G386">
            <v>44.448707559097564</v>
          </cell>
          <cell r="H386">
            <v>36.207885641016972</v>
          </cell>
        </row>
        <row r="387">
          <cell r="E387">
            <v>32</v>
          </cell>
          <cell r="G387">
            <v>137812.12899402151</v>
          </cell>
          <cell r="H387">
            <v>112261.6624999999</v>
          </cell>
        </row>
      </sheetData>
      <sheetData sheetId="7"/>
      <sheetData sheetId="8"/>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ake or liquid"/>
      <sheetName val="distance &amp; vol"/>
    </sheetNames>
    <sheetDataSet>
      <sheetData sheetId="0">
        <row r="1">
          <cell r="A1" t="str">
            <v>Work Type</v>
          </cell>
          <cell r="B1" t="str">
            <v>IS</v>
          </cell>
        </row>
        <row r="3">
          <cell r="A3" t="str">
            <v>Sum of Actual Volume (Ltrs)</v>
          </cell>
        </row>
        <row r="4">
          <cell r="A4" t="str">
            <v>Collection Site Catalogue No</v>
          </cell>
          <cell r="B4" t="str">
            <v>Collection Site Description</v>
          </cell>
          <cell r="C4" t="str">
            <v>Max to main site</v>
          </cell>
          <cell r="D4" t="str">
            <v>proportion</v>
          </cell>
          <cell r="E4" t="str">
            <v>site name</v>
          </cell>
        </row>
        <row r="5">
          <cell r="A5">
            <v>102082</v>
          </cell>
          <cell r="B5" t="str">
            <v>SPELDHURST WTW</v>
          </cell>
          <cell r="C5">
            <v>1331</v>
          </cell>
          <cell r="D5">
            <v>0.66754246814738494</v>
          </cell>
          <cell r="E5" t="str">
            <v>ASHFORD WTW</v>
          </cell>
        </row>
        <row r="6">
          <cell r="A6">
            <v>113632</v>
          </cell>
          <cell r="B6" t="str">
            <v>MOUNTFIELD WTW</v>
          </cell>
          <cell r="C6">
            <v>342</v>
          </cell>
          <cell r="D6">
            <v>0.40426774345310845</v>
          </cell>
          <cell r="E6" t="str">
            <v>ASHFORD WTW</v>
          </cell>
        </row>
        <row r="7">
          <cell r="A7">
            <v>100009</v>
          </cell>
          <cell r="B7" t="str">
            <v>LINTON WTW</v>
          </cell>
          <cell r="C7">
            <v>321.47699999999998</v>
          </cell>
          <cell r="D7">
            <v>0.65219031930195426</v>
          </cell>
          <cell r="E7" t="str">
            <v>ASHFORD WTW</v>
          </cell>
        </row>
        <row r="8">
          <cell r="A8">
            <v>100030</v>
          </cell>
          <cell r="B8" t="str">
            <v>EWHURST GREEN WTW</v>
          </cell>
          <cell r="C8">
            <v>133.744</v>
          </cell>
          <cell r="D8">
            <v>0.89872056768089448</v>
          </cell>
          <cell r="E8" t="str">
            <v>ASHFORD WTW</v>
          </cell>
        </row>
        <row r="9">
          <cell r="A9">
            <v>100110</v>
          </cell>
          <cell r="B9" t="str">
            <v>HAWKHURST NORTH WTW</v>
          </cell>
          <cell r="C9">
            <v>1627.99</v>
          </cell>
          <cell r="D9">
            <v>0.93903990078878685</v>
          </cell>
          <cell r="E9" t="str">
            <v>ASHFORD WTW</v>
          </cell>
        </row>
        <row r="10">
          <cell r="A10">
            <v>100248</v>
          </cell>
          <cell r="B10" t="str">
            <v>TUNBRIDGE WELLS SOUTH WTW</v>
          </cell>
          <cell r="C10">
            <v>12465.692999999999</v>
          </cell>
          <cell r="D10">
            <v>0.60300250983120007</v>
          </cell>
          <cell r="E10" t="str">
            <v>ASHFORD WTW</v>
          </cell>
        </row>
        <row r="11">
          <cell r="A11">
            <v>100311</v>
          </cell>
          <cell r="B11" t="str">
            <v>HEADCORN WTW</v>
          </cell>
          <cell r="C11">
            <v>1087.817</v>
          </cell>
          <cell r="D11">
            <v>0.56619359687625082</v>
          </cell>
          <cell r="E11" t="str">
            <v>ASHFORD WTW</v>
          </cell>
        </row>
        <row r="12">
          <cell r="A12">
            <v>100333</v>
          </cell>
          <cell r="B12" t="str">
            <v>BILSINGTON WTW</v>
          </cell>
          <cell r="C12">
            <v>444.57</v>
          </cell>
          <cell r="D12">
            <v>0.96772929613948788</v>
          </cell>
          <cell r="E12" t="str">
            <v>ASHFORD WTW</v>
          </cell>
        </row>
        <row r="13">
          <cell r="A13">
            <v>100413</v>
          </cell>
          <cell r="B13" t="str">
            <v>CHILHAM WTW</v>
          </cell>
          <cell r="C13">
            <v>807.73699999999997</v>
          </cell>
          <cell r="D13">
            <v>0.93437682916389997</v>
          </cell>
          <cell r="E13" t="str">
            <v>ASHFORD WTW</v>
          </cell>
        </row>
        <row r="14">
          <cell r="A14">
            <v>100446</v>
          </cell>
          <cell r="B14" t="str">
            <v>PADDOCK WOOD WTW</v>
          </cell>
          <cell r="C14">
            <v>3259.4690000000001</v>
          </cell>
          <cell r="D14">
            <v>0.55572824962605849</v>
          </cell>
          <cell r="E14" t="str">
            <v>ASHFORD WTW</v>
          </cell>
        </row>
        <row r="15">
          <cell r="A15">
            <v>100448</v>
          </cell>
          <cell r="B15" t="str">
            <v>WOODCHURCH WTW</v>
          </cell>
          <cell r="C15">
            <v>982.71699999999998</v>
          </cell>
          <cell r="D15">
            <v>0.97332056328207484</v>
          </cell>
          <cell r="E15" t="str">
            <v>ASHFORD WTW</v>
          </cell>
        </row>
        <row r="16">
          <cell r="A16">
            <v>100480</v>
          </cell>
          <cell r="B16" t="str">
            <v>TONBRIDGE WTW</v>
          </cell>
          <cell r="C16">
            <v>14545.996999999999</v>
          </cell>
          <cell r="D16">
            <v>0.53125955069442865</v>
          </cell>
          <cell r="E16" t="str">
            <v>ASHFORD WTW</v>
          </cell>
        </row>
        <row r="17">
          <cell r="A17">
            <v>100489</v>
          </cell>
          <cell r="B17" t="str">
            <v>HAWKHURST SOUTH WTW</v>
          </cell>
          <cell r="C17">
            <v>1070.549</v>
          </cell>
          <cell r="D17">
            <v>0.97159144022195365</v>
          </cell>
          <cell r="E17" t="str">
            <v>ASHFORD WTW</v>
          </cell>
        </row>
        <row r="18">
          <cell r="A18">
            <v>100603</v>
          </cell>
          <cell r="B18" t="str">
            <v>WINCHELSEA BEACH WTW</v>
          </cell>
          <cell r="C18">
            <v>1666.6990000000001</v>
          </cell>
          <cell r="D18">
            <v>0.92076865749562053</v>
          </cell>
          <cell r="E18" t="str">
            <v>ASHFORD WTW</v>
          </cell>
        </row>
        <row r="19">
          <cell r="A19">
            <v>100627</v>
          </cell>
          <cell r="B19" t="str">
            <v>BIDDENDEN WTW</v>
          </cell>
          <cell r="C19">
            <v>1760.5429999999999</v>
          </cell>
          <cell r="D19">
            <v>0.93686867343061686</v>
          </cell>
          <cell r="E19" t="str">
            <v>ASHFORD WTW</v>
          </cell>
        </row>
        <row r="20">
          <cell r="A20">
            <v>100644</v>
          </cell>
          <cell r="B20" t="str">
            <v>EDENBRIDGE WTW</v>
          </cell>
          <cell r="C20">
            <v>6401.9009999999998</v>
          </cell>
          <cell r="D20">
            <v>0.54099389264054398</v>
          </cell>
          <cell r="E20" t="str">
            <v>ASHFORD WTW</v>
          </cell>
        </row>
        <row r="21">
          <cell r="A21">
            <v>100668</v>
          </cell>
          <cell r="B21" t="str">
            <v>FAVERSHAM WTW</v>
          </cell>
          <cell r="C21">
            <v>10786.498</v>
          </cell>
          <cell r="D21">
            <v>0.8022774225487711</v>
          </cell>
          <cell r="E21" t="str">
            <v>ASHFORD WTW</v>
          </cell>
        </row>
        <row r="22">
          <cell r="A22">
            <v>100728</v>
          </cell>
          <cell r="B22" t="str">
            <v>HORSMONDEN WTW</v>
          </cell>
          <cell r="C22">
            <v>3272.366</v>
          </cell>
          <cell r="D22">
            <v>0.55974613083697144</v>
          </cell>
          <cell r="E22" t="str">
            <v>ASHFORD WTW</v>
          </cell>
        </row>
        <row r="23">
          <cell r="A23">
            <v>100910</v>
          </cell>
          <cell r="B23" t="str">
            <v>FRITTENDEN WTW</v>
          </cell>
          <cell r="C23">
            <v>352.52199999999999</v>
          </cell>
          <cell r="D23">
            <v>0.90795109475327151</v>
          </cell>
          <cell r="E23" t="str">
            <v>ASHFORD WTW</v>
          </cell>
        </row>
        <row r="24">
          <cell r="A24">
            <v>100994</v>
          </cell>
          <cell r="B24" t="str">
            <v>SANDHURST WTW</v>
          </cell>
          <cell r="C24">
            <v>1230.8969999999999</v>
          </cell>
          <cell r="D24">
            <v>0.88940857689945441</v>
          </cell>
          <cell r="E24" t="str">
            <v>ASHFORD WTW</v>
          </cell>
        </row>
        <row r="25">
          <cell r="A25">
            <v>101117</v>
          </cell>
          <cell r="B25" t="str">
            <v>HIGH HALDEN WTW</v>
          </cell>
          <cell r="C25">
            <v>2023.104</v>
          </cell>
          <cell r="D25">
            <v>0.97207365854244498</v>
          </cell>
          <cell r="E25" t="str">
            <v>ASHFORD WTW</v>
          </cell>
        </row>
        <row r="26">
          <cell r="A26">
            <v>101138</v>
          </cell>
          <cell r="B26" t="str">
            <v>FAIRLIGHT WTW</v>
          </cell>
          <cell r="C26">
            <v>1324.9739999999999</v>
          </cell>
          <cell r="D26">
            <v>0.87590815278253387</v>
          </cell>
          <cell r="E26" t="str">
            <v>ASHFORD WTW</v>
          </cell>
        </row>
        <row r="27">
          <cell r="A27">
            <v>101165</v>
          </cell>
          <cell r="B27" t="str">
            <v>NEW ROMNEY WTW</v>
          </cell>
          <cell r="C27">
            <v>3642.3490000000002</v>
          </cell>
          <cell r="D27">
            <v>0.96971669520693826</v>
          </cell>
          <cell r="E27" t="str">
            <v>ASHFORD WTW</v>
          </cell>
        </row>
        <row r="28">
          <cell r="A28">
            <v>101167</v>
          </cell>
          <cell r="B28" t="str">
            <v>SELLINDGE WTW</v>
          </cell>
          <cell r="C28">
            <v>4498.45</v>
          </cell>
          <cell r="D28">
            <v>0.96709746713745426</v>
          </cell>
          <cell r="E28" t="str">
            <v>ASHFORD WTW</v>
          </cell>
        </row>
        <row r="29">
          <cell r="A29">
            <v>101191</v>
          </cell>
          <cell r="B29" t="str">
            <v>ROLVENDEN LAYNE WTW</v>
          </cell>
          <cell r="C29">
            <v>121.396</v>
          </cell>
          <cell r="D29">
            <v>1</v>
          </cell>
          <cell r="E29" t="str">
            <v>ASHFORD WTW</v>
          </cell>
        </row>
        <row r="30">
          <cell r="A30">
            <v>101289</v>
          </cell>
          <cell r="B30" t="str">
            <v>CHARING WTW</v>
          </cell>
          <cell r="C30">
            <v>1866.0530000000001</v>
          </cell>
          <cell r="D30">
            <v>0.93560643474380611</v>
          </cell>
          <cell r="E30" t="str">
            <v>ASHFORD WTW</v>
          </cell>
        </row>
        <row r="31">
          <cell r="A31">
            <v>101324</v>
          </cell>
          <cell r="B31" t="str">
            <v>CRANBROOK WTW</v>
          </cell>
          <cell r="C31">
            <v>2651.7040000000002</v>
          </cell>
          <cell r="D31">
            <v>0.95041246483941544</v>
          </cell>
          <cell r="E31" t="str">
            <v>ASHFORD WTW</v>
          </cell>
        </row>
        <row r="32">
          <cell r="A32">
            <v>101364</v>
          </cell>
          <cell r="B32" t="str">
            <v>TENTERDEN WTW</v>
          </cell>
          <cell r="C32">
            <v>3985.1460000000002</v>
          </cell>
          <cell r="D32">
            <v>0.94144586612917625</v>
          </cell>
          <cell r="E32" t="str">
            <v>ASHFORD WTW</v>
          </cell>
        </row>
        <row r="33">
          <cell r="A33">
            <v>101388</v>
          </cell>
          <cell r="B33" t="str">
            <v>IDEN GREEN WTW</v>
          </cell>
          <cell r="C33">
            <v>521.93799999999999</v>
          </cell>
          <cell r="D33">
            <v>0.97620726481738829</v>
          </cell>
          <cell r="E33" t="str">
            <v>ASHFORD WTW</v>
          </cell>
        </row>
        <row r="34">
          <cell r="A34">
            <v>101394</v>
          </cell>
          <cell r="B34" t="str">
            <v>SISSINGHURST WTW</v>
          </cell>
          <cell r="C34">
            <v>775.71100000000001</v>
          </cell>
          <cell r="D34">
            <v>0.73575648010441008</v>
          </cell>
          <cell r="E34" t="str">
            <v>ASHFORD WTW</v>
          </cell>
        </row>
        <row r="35">
          <cell r="A35">
            <v>101520</v>
          </cell>
          <cell r="B35" t="str">
            <v>WESTWELL WTW</v>
          </cell>
          <cell r="C35">
            <v>204.72499999999999</v>
          </cell>
          <cell r="D35">
            <v>1</v>
          </cell>
          <cell r="E35" t="str">
            <v>ASHFORD WTW</v>
          </cell>
        </row>
        <row r="36">
          <cell r="A36">
            <v>101549</v>
          </cell>
          <cell r="B36" t="str">
            <v>IVYCHURCH WTW</v>
          </cell>
          <cell r="C36">
            <v>153.209</v>
          </cell>
          <cell r="D36">
            <v>0.92129743771685602</v>
          </cell>
          <cell r="E36" t="str">
            <v>ASHFORD WTW</v>
          </cell>
        </row>
        <row r="37">
          <cell r="A37">
            <v>101668</v>
          </cell>
          <cell r="B37" t="str">
            <v>QUARRY COTTAGES STONE IN OXNEY</v>
          </cell>
          <cell r="C37">
            <v>36.049999999999997</v>
          </cell>
          <cell r="D37">
            <v>1</v>
          </cell>
          <cell r="E37" t="str">
            <v>ASHFORD WTW</v>
          </cell>
        </row>
        <row r="38">
          <cell r="A38">
            <v>101726</v>
          </cell>
          <cell r="B38" t="str">
            <v>HAMSTREET WTW</v>
          </cell>
          <cell r="C38">
            <v>1069.4269999999999</v>
          </cell>
          <cell r="D38">
            <v>0.96105463512478839</v>
          </cell>
          <cell r="E38" t="str">
            <v>ASHFORD WTW</v>
          </cell>
        </row>
        <row r="39">
          <cell r="A39">
            <v>101792</v>
          </cell>
          <cell r="B39" t="str">
            <v>WHATLINGTON WTW</v>
          </cell>
          <cell r="C39">
            <v>78.466999999999999</v>
          </cell>
          <cell r="D39">
            <v>0.83887383269990434</v>
          </cell>
          <cell r="E39" t="str">
            <v>ASHFORD WTW</v>
          </cell>
        </row>
        <row r="40">
          <cell r="A40">
            <v>101907</v>
          </cell>
          <cell r="B40" t="str">
            <v>NEWENDEN WTW</v>
          </cell>
          <cell r="C40">
            <v>90.576999999999998</v>
          </cell>
          <cell r="D40">
            <v>1</v>
          </cell>
          <cell r="E40" t="str">
            <v>ASHFORD WTW</v>
          </cell>
        </row>
        <row r="41">
          <cell r="A41">
            <v>101943</v>
          </cell>
          <cell r="B41" t="str">
            <v>STAPLEHURST WTW</v>
          </cell>
          <cell r="C41">
            <v>1749.5440000000001</v>
          </cell>
          <cell r="D41">
            <v>0.55030674229118126</v>
          </cell>
          <cell r="E41" t="str">
            <v>ASHFORD WTW</v>
          </cell>
        </row>
        <row r="42">
          <cell r="A42">
            <v>101974</v>
          </cell>
          <cell r="B42" t="str">
            <v>APPLEDORE WTW</v>
          </cell>
          <cell r="C42">
            <v>949.86</v>
          </cell>
          <cell r="D42">
            <v>0.92950022702719626</v>
          </cell>
          <cell r="E42" t="str">
            <v>ASHFORD WTW</v>
          </cell>
        </row>
        <row r="43">
          <cell r="A43">
            <v>102032</v>
          </cell>
          <cell r="B43" t="str">
            <v>NATS LANE BROOK K WTW</v>
          </cell>
          <cell r="C43">
            <v>276.35199999999998</v>
          </cell>
          <cell r="D43">
            <v>0.85619657523848469</v>
          </cell>
          <cell r="E43" t="str">
            <v>ASHFORD WTW</v>
          </cell>
        </row>
        <row r="44">
          <cell r="A44">
            <v>102214</v>
          </cell>
          <cell r="B44" t="str">
            <v>FERRY HILL WINCHELSEA WTW</v>
          </cell>
          <cell r="C44">
            <v>268.99</v>
          </cell>
          <cell r="D44">
            <v>1</v>
          </cell>
          <cell r="E44" t="str">
            <v>ASHFORD WTW</v>
          </cell>
        </row>
        <row r="45">
          <cell r="A45">
            <v>102261</v>
          </cell>
          <cell r="B45" t="str">
            <v>TUNBRIDGE WELLS NORTH WTW</v>
          </cell>
          <cell r="C45">
            <v>4354.1239999999998</v>
          </cell>
          <cell r="D45">
            <v>0.85050471153299601</v>
          </cell>
          <cell r="E45" t="str">
            <v>ASHFORD WTW</v>
          </cell>
        </row>
        <row r="46">
          <cell r="A46">
            <v>102287</v>
          </cell>
          <cell r="B46" t="str">
            <v>LENHAM WTW</v>
          </cell>
          <cell r="C46">
            <v>1817.4749999999999</v>
          </cell>
          <cell r="D46">
            <v>0.95487415452414293</v>
          </cell>
          <cell r="E46" t="str">
            <v>ASHFORD WTW</v>
          </cell>
        </row>
        <row r="47">
          <cell r="A47">
            <v>102385</v>
          </cell>
          <cell r="B47" t="str">
            <v>WITTERSHAM WTW</v>
          </cell>
          <cell r="C47">
            <v>1632.825</v>
          </cell>
          <cell r="D47">
            <v>0.95301032956796516</v>
          </cell>
          <cell r="E47" t="str">
            <v>ASHFORD WTW</v>
          </cell>
        </row>
        <row r="48">
          <cell r="A48">
            <v>102386</v>
          </cell>
          <cell r="B48" t="str">
            <v>IDEN WTW</v>
          </cell>
          <cell r="C48">
            <v>1756.059</v>
          </cell>
          <cell r="D48">
            <v>0.95861603640871706</v>
          </cell>
          <cell r="E48" t="str">
            <v>ASHFORD WTW</v>
          </cell>
        </row>
        <row r="49">
          <cell r="A49">
            <v>102466</v>
          </cell>
          <cell r="B49" t="str">
            <v>LYDD WTW</v>
          </cell>
          <cell r="C49">
            <v>2115.9009999999998</v>
          </cell>
          <cell r="D49">
            <v>0.98306274612564071</v>
          </cell>
          <cell r="E49" t="str">
            <v>ASHFORD WTW</v>
          </cell>
        </row>
        <row r="50">
          <cell r="A50">
            <v>102476</v>
          </cell>
          <cell r="B50" t="str">
            <v>BECKLEY WTW</v>
          </cell>
          <cell r="C50">
            <v>655.63599999999997</v>
          </cell>
          <cell r="D50">
            <v>0.97320132405112136</v>
          </cell>
          <cell r="E50" t="str">
            <v>ASHFORD WTW</v>
          </cell>
        </row>
        <row r="51">
          <cell r="A51">
            <v>102511</v>
          </cell>
          <cell r="B51" t="str">
            <v>LEEDS WTW</v>
          </cell>
          <cell r="C51">
            <v>3017.2820000000002</v>
          </cell>
          <cell r="D51">
            <v>0.82605331803119275</v>
          </cell>
          <cell r="E51" t="str">
            <v>ASHFORD WTW</v>
          </cell>
        </row>
        <row r="52">
          <cell r="A52">
            <v>102571</v>
          </cell>
          <cell r="B52" t="str">
            <v>SWALECLIFFE WTW</v>
          </cell>
          <cell r="C52">
            <v>13290.78</v>
          </cell>
          <cell r="D52">
            <v>0.644058862071477</v>
          </cell>
          <cell r="E52" t="str">
            <v>ASHFORD WTW</v>
          </cell>
        </row>
        <row r="53">
          <cell r="A53">
            <v>102589</v>
          </cell>
          <cell r="B53" t="str">
            <v>BETHERSDEN WTW</v>
          </cell>
          <cell r="C53">
            <v>676.18399999999997</v>
          </cell>
          <cell r="D53">
            <v>0.94081308097834637</v>
          </cell>
          <cell r="E53" t="str">
            <v>ASHFORD WTW</v>
          </cell>
        </row>
        <row r="54">
          <cell r="A54">
            <v>102660</v>
          </cell>
          <cell r="B54" t="str">
            <v>CAMBER WTW</v>
          </cell>
          <cell r="C54">
            <v>1323.7249999999999</v>
          </cell>
          <cell r="D54">
            <v>0.96028846558420733</v>
          </cell>
          <cell r="E54" t="str">
            <v>ASHFORD WTW</v>
          </cell>
        </row>
        <row r="55">
          <cell r="A55">
            <v>102698</v>
          </cell>
          <cell r="B55" t="str">
            <v>STONE HILL ROAD EGERTON WTW</v>
          </cell>
          <cell r="C55">
            <v>1435.7380000000001</v>
          </cell>
          <cell r="D55">
            <v>0.90484191367392519</v>
          </cell>
          <cell r="E55" t="str">
            <v>ASHFORD WTW</v>
          </cell>
        </row>
        <row r="56">
          <cell r="A56">
            <v>102708</v>
          </cell>
          <cell r="B56" t="str">
            <v>HAM HILL WTW</v>
          </cell>
          <cell r="C56">
            <v>1009.157</v>
          </cell>
          <cell r="D56">
            <v>0.62348562591863321</v>
          </cell>
          <cell r="E56" t="str">
            <v>ASHFORD WTW</v>
          </cell>
        </row>
        <row r="57">
          <cell r="A57">
            <v>102716</v>
          </cell>
          <cell r="B57" t="str">
            <v>MILL CORNER NORTHIAM WTW</v>
          </cell>
          <cell r="C57">
            <v>312.55900000000003</v>
          </cell>
          <cell r="D57">
            <v>0.86950679756417149</v>
          </cell>
          <cell r="E57" t="str">
            <v>ASHFORD WTW</v>
          </cell>
        </row>
        <row r="58">
          <cell r="A58">
            <v>102777</v>
          </cell>
          <cell r="B58" t="str">
            <v>SMARDEN WTW</v>
          </cell>
          <cell r="C58">
            <v>1265.318</v>
          </cell>
          <cell r="D58">
            <v>0.94780942507520649</v>
          </cell>
          <cell r="E58" t="str">
            <v>ASHFORD WTW</v>
          </cell>
        </row>
        <row r="59">
          <cell r="A59">
            <v>102806</v>
          </cell>
          <cell r="B59" t="str">
            <v>STONE GREEN STONE IN OXNEY WTW</v>
          </cell>
          <cell r="C59">
            <v>277.24200000000002</v>
          </cell>
          <cell r="D59">
            <v>0.97276870769781387</v>
          </cell>
          <cell r="E59" t="str">
            <v>ASHFORD WTW</v>
          </cell>
        </row>
        <row r="60">
          <cell r="A60">
            <v>102883</v>
          </cell>
          <cell r="B60" t="str">
            <v>HARRIETSHAM WTW</v>
          </cell>
          <cell r="C60">
            <v>1287.518</v>
          </cell>
          <cell r="D60">
            <v>0.95101615116772065</v>
          </cell>
          <cell r="E60" t="str">
            <v>ASHFORD WTW</v>
          </cell>
        </row>
        <row r="61">
          <cell r="A61">
            <v>102968</v>
          </cell>
          <cell r="B61" t="str">
            <v>BREDE WATERWORKS WTW</v>
          </cell>
          <cell r="C61">
            <v>44.781999999999996</v>
          </cell>
          <cell r="D61">
            <v>0.89438785700019963</v>
          </cell>
          <cell r="E61" t="str">
            <v>ASHFORD WTW</v>
          </cell>
        </row>
        <row r="62">
          <cell r="A62">
            <v>102983</v>
          </cell>
          <cell r="B62" t="str">
            <v>BENENDEN WTW</v>
          </cell>
          <cell r="C62">
            <v>355.05099999999999</v>
          </cell>
          <cell r="D62">
            <v>0.96497507732280985</v>
          </cell>
          <cell r="E62" t="str">
            <v>ASHFORD WTW</v>
          </cell>
        </row>
        <row r="63">
          <cell r="A63">
            <v>102993</v>
          </cell>
          <cell r="B63" t="str">
            <v>DYMCHURCH WTW</v>
          </cell>
          <cell r="C63">
            <v>6034.7430000000004</v>
          </cell>
          <cell r="D63">
            <v>0.98038735641221764</v>
          </cell>
          <cell r="E63" t="str">
            <v>ASHFORD WTW</v>
          </cell>
        </row>
        <row r="64">
          <cell r="A64">
            <v>103101</v>
          </cell>
          <cell r="B64" t="str">
            <v>WYE WTW</v>
          </cell>
          <cell r="C64">
            <v>908.96199999999999</v>
          </cell>
          <cell r="D64">
            <v>0.97722297956884274</v>
          </cell>
          <cell r="E64" t="str">
            <v>ASHFORD WTW</v>
          </cell>
        </row>
        <row r="65">
          <cell r="A65">
            <v>103115</v>
          </cell>
          <cell r="B65" t="str">
            <v>BROOKLAND WTW</v>
          </cell>
          <cell r="C65">
            <v>380.12400000000002</v>
          </cell>
          <cell r="D65">
            <v>0.96150917815253167</v>
          </cell>
          <cell r="E65" t="str">
            <v>ASHFORD WTW</v>
          </cell>
        </row>
        <row r="66">
          <cell r="A66">
            <v>103152</v>
          </cell>
          <cell r="B66" t="str">
            <v>WAREHORNE WTW</v>
          </cell>
          <cell r="C66">
            <v>374.35</v>
          </cell>
          <cell r="D66">
            <v>0.9670153105375866</v>
          </cell>
          <cell r="E66" t="str">
            <v>ASHFORD WTW</v>
          </cell>
        </row>
        <row r="67">
          <cell r="A67">
            <v>103175</v>
          </cell>
          <cell r="B67" t="str">
            <v>QUICKBOURNE LANE NORTHIAM WTW</v>
          </cell>
          <cell r="C67">
            <v>1622.1679999999999</v>
          </cell>
          <cell r="D67">
            <v>0.92322069348206526</v>
          </cell>
          <cell r="E67" t="str">
            <v>ASHFORD WTW</v>
          </cell>
        </row>
        <row r="68">
          <cell r="A68">
            <v>103192</v>
          </cell>
          <cell r="B68" t="str">
            <v>RYE WTW</v>
          </cell>
          <cell r="C68">
            <v>2493.6999999999998</v>
          </cell>
          <cell r="D68">
            <v>0.96750814566047161</v>
          </cell>
          <cell r="E68" t="str">
            <v>ASHFORD WTW</v>
          </cell>
        </row>
        <row r="69">
          <cell r="A69">
            <v>103282</v>
          </cell>
          <cell r="B69" t="str">
            <v>WEST HYTHE K WTW</v>
          </cell>
          <cell r="C69">
            <v>8337.1209999999992</v>
          </cell>
          <cell r="D69">
            <v>0.97127731073444479</v>
          </cell>
          <cell r="E69" t="str">
            <v>ASHFORD WTW</v>
          </cell>
        </row>
        <row r="70">
          <cell r="A70">
            <v>109253</v>
          </cell>
          <cell r="B70" t="str">
            <v>READING STREET WTW</v>
          </cell>
          <cell r="C70">
            <v>84.185000000000002</v>
          </cell>
          <cell r="D70">
            <v>0.89760950228174186</v>
          </cell>
          <cell r="E70" t="str">
            <v>ASHFORD WTW</v>
          </cell>
        </row>
        <row r="71">
          <cell r="A71">
            <v>101089</v>
          </cell>
          <cell r="B71" t="str">
            <v>BURHAM WSW</v>
          </cell>
          <cell r="C71">
            <v>297.30700000000002</v>
          </cell>
          <cell r="D71">
            <v>0.92584392127553561</v>
          </cell>
          <cell r="E71" t="str">
            <v>AYLESFORD CESS WTW</v>
          </cell>
        </row>
        <row r="72">
          <cell r="A72">
            <v>101762</v>
          </cell>
          <cell r="B72" t="str">
            <v>BREDE WSW</v>
          </cell>
          <cell r="C72">
            <v>5442.7619999999997</v>
          </cell>
          <cell r="D72">
            <v>0.99695076884695766</v>
          </cell>
          <cell r="E72" t="str">
            <v>AYLESFORD TRADE WASTE WTW</v>
          </cell>
        </row>
        <row r="73">
          <cell r="A73">
            <v>100207</v>
          </cell>
          <cell r="B73" t="str">
            <v>KILNDOWN WTW</v>
          </cell>
          <cell r="C73">
            <v>190.57900000000001</v>
          </cell>
          <cell r="D73">
            <v>0.59179040982741171</v>
          </cell>
          <cell r="E73" t="str">
            <v>AYLESFORD WTW</v>
          </cell>
        </row>
        <row r="74">
          <cell r="A74">
            <v>100270</v>
          </cell>
          <cell r="B74" t="str">
            <v>COWDEN WTW</v>
          </cell>
          <cell r="C74">
            <v>266.98</v>
          </cell>
          <cell r="D74">
            <v>0.52824753119762891</v>
          </cell>
          <cell r="E74" t="str">
            <v>AYLESFORD WTW</v>
          </cell>
        </row>
        <row r="75">
          <cell r="A75">
            <v>100316</v>
          </cell>
          <cell r="B75" t="str">
            <v>CHERRY GARDENS GOUDHURST WTW</v>
          </cell>
          <cell r="C75">
            <v>175.214</v>
          </cell>
          <cell r="D75">
            <v>0.61615014294807091</v>
          </cell>
          <cell r="E75" t="str">
            <v>AYLESFORD WTW</v>
          </cell>
        </row>
        <row r="76">
          <cell r="A76">
            <v>100909</v>
          </cell>
          <cell r="B76" t="str">
            <v>UNDERHILL GOUDHURST WTW</v>
          </cell>
          <cell r="C76">
            <v>510.71499999999997</v>
          </cell>
          <cell r="D76">
            <v>0.69618682940992838</v>
          </cell>
          <cell r="E76" t="str">
            <v>AYLESFORD WTW</v>
          </cell>
        </row>
        <row r="77">
          <cell r="A77">
            <v>100942</v>
          </cell>
          <cell r="B77" t="str">
            <v>NORTHFLEET WTW</v>
          </cell>
          <cell r="C77">
            <v>10981.121999999999</v>
          </cell>
          <cell r="D77">
            <v>0.48845674027672287</v>
          </cell>
          <cell r="E77" t="str">
            <v>AYLESFORD WTW</v>
          </cell>
        </row>
        <row r="78">
          <cell r="A78">
            <v>101286</v>
          </cell>
          <cell r="B78" t="str">
            <v>WATERINGBURY WTW</v>
          </cell>
          <cell r="C78">
            <v>3925.3879999999999</v>
          </cell>
          <cell r="D78">
            <v>0.65646232052965325</v>
          </cell>
          <cell r="E78" t="str">
            <v>AYLESFORD WTW</v>
          </cell>
        </row>
        <row r="79">
          <cell r="A79">
            <v>102356</v>
          </cell>
          <cell r="B79" t="str">
            <v>LAMBERHURST WTW</v>
          </cell>
          <cell r="C79">
            <v>322.25200000000001</v>
          </cell>
          <cell r="D79">
            <v>0.52864595295121231</v>
          </cell>
          <cell r="E79" t="str">
            <v>AYLESFORD WTW</v>
          </cell>
        </row>
        <row r="80">
          <cell r="A80">
            <v>102403</v>
          </cell>
          <cell r="B80" t="str">
            <v>ULCOMBE WTW</v>
          </cell>
          <cell r="C80">
            <v>442.048</v>
          </cell>
          <cell r="D80">
            <v>0.53152426289076926</v>
          </cell>
          <cell r="E80" t="str">
            <v>AYLESFORD WTW</v>
          </cell>
        </row>
        <row r="81">
          <cell r="A81">
            <v>102519</v>
          </cell>
          <cell r="B81" t="str">
            <v>COXHEATH WTW</v>
          </cell>
          <cell r="C81">
            <v>4419.4040000000005</v>
          </cell>
          <cell r="D81">
            <v>0.65008978921305582</v>
          </cell>
          <cell r="E81" t="str">
            <v>AYLESFORD WTW</v>
          </cell>
        </row>
        <row r="82">
          <cell r="A82">
            <v>102635</v>
          </cell>
          <cell r="B82" t="str">
            <v>HADLOW WTW</v>
          </cell>
          <cell r="C82">
            <v>1266.625</v>
          </cell>
          <cell r="D82">
            <v>0.67285876460129412</v>
          </cell>
          <cell r="E82" t="str">
            <v>AYLESFORD WTW</v>
          </cell>
        </row>
        <row r="83">
          <cell r="A83">
            <v>102893</v>
          </cell>
          <cell r="B83" t="str">
            <v>WHITEGATES LANE WADHURST WTW</v>
          </cell>
          <cell r="C83">
            <v>2127.7959999999998</v>
          </cell>
          <cell r="D83">
            <v>0.68939847779959706</v>
          </cell>
          <cell r="E83" t="str">
            <v>AYLESFORD WTW</v>
          </cell>
        </row>
        <row r="84">
          <cell r="A84">
            <v>102907</v>
          </cell>
          <cell r="B84" t="str">
            <v>SMITHS LANE GOUDHURST WTW</v>
          </cell>
          <cell r="C84">
            <v>242.81299999999999</v>
          </cell>
          <cell r="D84">
            <v>0.555899476411023</v>
          </cell>
          <cell r="E84" t="str">
            <v>AYLESFORD WTW</v>
          </cell>
        </row>
        <row r="85">
          <cell r="A85">
            <v>103159</v>
          </cell>
          <cell r="B85" t="str">
            <v>PEMBURY WTW</v>
          </cell>
          <cell r="C85">
            <v>3810.3629999999998</v>
          </cell>
          <cell r="D85">
            <v>0.77346386643937248</v>
          </cell>
          <cell r="E85" t="str">
            <v>AYLESFORD WTW</v>
          </cell>
        </row>
        <row r="86">
          <cell r="A86">
            <v>100024</v>
          </cell>
          <cell r="B86" t="str">
            <v>TROTTON WTW</v>
          </cell>
          <cell r="C86">
            <v>69.674000000000007</v>
          </cell>
          <cell r="D86">
            <v>0.65939203513022415</v>
          </cell>
          <cell r="E86" t="str">
            <v>BUDDS FARM HAVANT WTW</v>
          </cell>
        </row>
        <row r="87">
          <cell r="A87">
            <v>100164</v>
          </cell>
          <cell r="B87" t="str">
            <v>PETERSFIELD WTW</v>
          </cell>
          <cell r="C87">
            <v>6686.0450000000001</v>
          </cell>
          <cell r="D87">
            <v>0.75677961766021529</v>
          </cell>
          <cell r="E87" t="str">
            <v>BUDDS FARM HAVANT WTW</v>
          </cell>
        </row>
        <row r="88">
          <cell r="A88">
            <v>100609</v>
          </cell>
          <cell r="B88" t="str">
            <v>BOSHAM WTW</v>
          </cell>
          <cell r="C88">
            <v>2231.4760000000001</v>
          </cell>
          <cell r="D88">
            <v>0.98795754681060943</v>
          </cell>
          <cell r="E88" t="str">
            <v>BUDDS FARM HAVANT WTW</v>
          </cell>
        </row>
        <row r="89">
          <cell r="A89">
            <v>100723</v>
          </cell>
          <cell r="B89" t="str">
            <v>LAVANT WTW</v>
          </cell>
          <cell r="C89">
            <v>1273.463</v>
          </cell>
          <cell r="D89">
            <v>0.86024163123034669</v>
          </cell>
          <cell r="E89" t="str">
            <v>BUDDS FARM HAVANT WTW</v>
          </cell>
        </row>
        <row r="90">
          <cell r="A90">
            <v>100871</v>
          </cell>
          <cell r="B90" t="str">
            <v>ELSTED WTW</v>
          </cell>
          <cell r="C90">
            <v>34.46</v>
          </cell>
          <cell r="D90">
            <v>0.64887867889355455</v>
          </cell>
          <cell r="E90" t="str">
            <v>BUDDS FARM HAVANT WTW</v>
          </cell>
        </row>
        <row r="91">
          <cell r="A91">
            <v>100873</v>
          </cell>
          <cell r="B91" t="str">
            <v>ROGATE WTW</v>
          </cell>
          <cell r="C91">
            <v>545.58100000000002</v>
          </cell>
          <cell r="D91">
            <v>1</v>
          </cell>
          <cell r="E91" t="str">
            <v>BUDDS FARM HAVANT WTW</v>
          </cell>
        </row>
        <row r="92">
          <cell r="A92">
            <v>101163</v>
          </cell>
          <cell r="B92" t="str">
            <v>THORNHAM WTW</v>
          </cell>
          <cell r="C92">
            <v>13697.329</v>
          </cell>
          <cell r="D92">
            <v>0.85114281680555626</v>
          </cell>
          <cell r="E92" t="str">
            <v>BUDDS FARM HAVANT WTW</v>
          </cell>
        </row>
        <row r="93">
          <cell r="A93">
            <v>101581</v>
          </cell>
          <cell r="B93" t="str">
            <v>SOUTHWICK WTW</v>
          </cell>
          <cell r="C93">
            <v>3807.11</v>
          </cell>
          <cell r="D93">
            <v>0.87986076091543552</v>
          </cell>
          <cell r="E93" t="str">
            <v>BUDDS FARM HAVANT WTW</v>
          </cell>
        </row>
        <row r="94">
          <cell r="A94">
            <v>101653</v>
          </cell>
          <cell r="B94" t="str">
            <v>EAST MEON WTW</v>
          </cell>
          <cell r="C94">
            <v>367.46899999999999</v>
          </cell>
          <cell r="D94">
            <v>0.96410852448779871</v>
          </cell>
          <cell r="E94" t="str">
            <v>BUDDS FARM HAVANT WTW</v>
          </cell>
        </row>
        <row r="95">
          <cell r="A95">
            <v>102447</v>
          </cell>
          <cell r="B95" t="str">
            <v>SOUTH HARTING WTW</v>
          </cell>
          <cell r="C95">
            <v>730.19200000000001</v>
          </cell>
          <cell r="D95">
            <v>0.98171531826101921</v>
          </cell>
          <cell r="E95" t="str">
            <v>BUDDS FARM HAVANT WTW</v>
          </cell>
        </row>
        <row r="96">
          <cell r="A96">
            <v>102927</v>
          </cell>
          <cell r="B96" t="str">
            <v>WEST MARDEN WTW</v>
          </cell>
          <cell r="C96">
            <v>396.375</v>
          </cell>
          <cell r="D96">
            <v>1</v>
          </cell>
          <cell r="E96" t="str">
            <v>BUDDS FARM HAVANT WTW</v>
          </cell>
        </row>
        <row r="97">
          <cell r="A97">
            <v>103063</v>
          </cell>
          <cell r="B97" t="str">
            <v>RACTON WTW</v>
          </cell>
          <cell r="C97">
            <v>277.33199999999999</v>
          </cell>
          <cell r="D97">
            <v>0.93162281187959162</v>
          </cell>
          <cell r="E97" t="str">
            <v>BUDDS FARM HAVANT WTW</v>
          </cell>
        </row>
        <row r="98">
          <cell r="A98">
            <v>103117</v>
          </cell>
          <cell r="B98" t="str">
            <v>LISS WTW</v>
          </cell>
          <cell r="C98">
            <v>4931.2730000000001</v>
          </cell>
          <cell r="D98">
            <v>0.92280562290796608</v>
          </cell>
          <cell r="E98" t="str">
            <v>BUDDS FARM HAVANT WTW</v>
          </cell>
        </row>
        <row r="99">
          <cell r="A99">
            <v>103178</v>
          </cell>
          <cell r="B99" t="str">
            <v>BURITON WTW</v>
          </cell>
          <cell r="C99">
            <v>141.60499999999999</v>
          </cell>
          <cell r="D99">
            <v>0.84607984895378974</v>
          </cell>
          <cell r="E99" t="str">
            <v>BUDDS FARM HAVANT WTW</v>
          </cell>
        </row>
        <row r="100">
          <cell r="A100">
            <v>100070</v>
          </cell>
          <cell r="B100" t="str">
            <v>MAY STREET HERNE BAY WTW</v>
          </cell>
          <cell r="C100">
            <v>29355.088</v>
          </cell>
          <cell r="D100">
            <v>0.97067954738527218</v>
          </cell>
          <cell r="E100" t="str">
            <v>CANTERBURY WTW</v>
          </cell>
        </row>
        <row r="101">
          <cell r="A101">
            <v>100544</v>
          </cell>
          <cell r="B101" t="str">
            <v>MINSTER IOT WTW</v>
          </cell>
          <cell r="C101">
            <v>3638.3290000000002</v>
          </cell>
          <cell r="D101">
            <v>0.95719504597698735</v>
          </cell>
          <cell r="E101" t="str">
            <v>CANTERBURY WTW</v>
          </cell>
        </row>
        <row r="102">
          <cell r="A102">
            <v>101166</v>
          </cell>
          <cell r="B102" t="str">
            <v>NEWNHAM VALLEY PRESTON WTW</v>
          </cell>
          <cell r="C102">
            <v>3127.252</v>
          </cell>
          <cell r="D102">
            <v>0.91380853002351115</v>
          </cell>
          <cell r="E102" t="str">
            <v>CANTERBURY WTW</v>
          </cell>
        </row>
        <row r="103">
          <cell r="A103">
            <v>101466</v>
          </cell>
          <cell r="B103" t="str">
            <v>CHARTHAM WTW</v>
          </cell>
          <cell r="C103">
            <v>2296.0459999999998</v>
          </cell>
          <cell r="D103">
            <v>0.81137986941851792</v>
          </cell>
          <cell r="E103" t="str">
            <v>CANTERBURY WTW</v>
          </cell>
        </row>
        <row r="104">
          <cell r="A104">
            <v>101877</v>
          </cell>
          <cell r="B104" t="str">
            <v>DAMBRIDGE WINGHAM WTW</v>
          </cell>
          <cell r="C104">
            <v>6345.7539999999999</v>
          </cell>
          <cell r="D104">
            <v>0.85890323036471905</v>
          </cell>
          <cell r="E104" t="str">
            <v>CANTERBURY WTW</v>
          </cell>
        </row>
        <row r="105">
          <cell r="A105">
            <v>101887</v>
          </cell>
          <cell r="B105" t="str">
            <v>EASTRY WTW</v>
          </cell>
          <cell r="C105">
            <v>1271.4929999999999</v>
          </cell>
          <cell r="D105">
            <v>0.89522658193357318</v>
          </cell>
          <cell r="E105" t="str">
            <v>CANTERBURY WTW</v>
          </cell>
        </row>
        <row r="106">
          <cell r="A106">
            <v>102079</v>
          </cell>
          <cell r="B106" t="str">
            <v>WESTBERE WTW</v>
          </cell>
          <cell r="C106">
            <v>2689.1370000000002</v>
          </cell>
          <cell r="D106">
            <v>0.83992668741233001</v>
          </cell>
          <cell r="E106" t="str">
            <v>CANTERBURY WTW</v>
          </cell>
        </row>
        <row r="107">
          <cell r="A107">
            <v>102634</v>
          </cell>
          <cell r="B107" t="str">
            <v>HILLBROW KNOWLES MEADOW WTW</v>
          </cell>
          <cell r="C107">
            <v>10.193</v>
          </cell>
          <cell r="D107">
            <v>1</v>
          </cell>
          <cell r="E107" t="str">
            <v>CHICKENHALL EASTLEIGH WTW</v>
          </cell>
        </row>
        <row r="108">
          <cell r="A108">
            <v>100377</v>
          </cell>
          <cell r="B108" t="str">
            <v>LYE LANE WEST STOKE WTW</v>
          </cell>
          <cell r="C108">
            <v>10.06</v>
          </cell>
          <cell r="D108">
            <v>0.42402528977871445</v>
          </cell>
          <cell r="E108" t="str">
            <v>FORD CESS WTW</v>
          </cell>
        </row>
        <row r="109">
          <cell r="A109">
            <v>101640</v>
          </cell>
          <cell r="B109" t="str">
            <v>HILLSIDE COTTAGES WEST STOKE W</v>
          </cell>
          <cell r="C109">
            <v>17.536999999999999</v>
          </cell>
          <cell r="D109">
            <v>0.52857315088311529</v>
          </cell>
          <cell r="E109" t="str">
            <v>FORD CESS WTW</v>
          </cell>
        </row>
        <row r="110">
          <cell r="A110">
            <v>102526</v>
          </cell>
          <cell r="B110" t="str">
            <v>PATCHING WSW</v>
          </cell>
          <cell r="C110">
            <v>35.826999999999998</v>
          </cell>
          <cell r="D110">
            <v>0.8133996276619897</v>
          </cell>
          <cell r="E110" t="str">
            <v>FORD CESS WTW</v>
          </cell>
        </row>
        <row r="111">
          <cell r="A111">
            <v>102879</v>
          </cell>
          <cell r="B111" t="str">
            <v>BURPHAM WTW</v>
          </cell>
          <cell r="C111">
            <v>324.35500000000002</v>
          </cell>
          <cell r="D111">
            <v>0.74690225137991151</v>
          </cell>
          <cell r="E111" t="str">
            <v>FORD CESS WTW</v>
          </cell>
        </row>
        <row r="112">
          <cell r="A112">
            <v>100093</v>
          </cell>
          <cell r="B112" t="str">
            <v>SUMMER LANE PAGHAM WTW</v>
          </cell>
          <cell r="C112">
            <v>3950.0439999999999</v>
          </cell>
          <cell r="D112">
            <v>0.78416271016319139</v>
          </cell>
          <cell r="E112" t="str">
            <v>FORD WTW</v>
          </cell>
        </row>
        <row r="113">
          <cell r="A113">
            <v>100115</v>
          </cell>
          <cell r="B113" t="str">
            <v>SOUTH AMBERSHAM WTW</v>
          </cell>
          <cell r="C113">
            <v>7272.4759999999997</v>
          </cell>
          <cell r="D113">
            <v>0.77982897213859459</v>
          </cell>
          <cell r="E113" t="str">
            <v>FORD WTW</v>
          </cell>
        </row>
        <row r="114">
          <cell r="A114">
            <v>100181</v>
          </cell>
          <cell r="B114" t="str">
            <v>AMBERLEY WTW</v>
          </cell>
          <cell r="C114">
            <v>374.6</v>
          </cell>
          <cell r="D114">
            <v>1</v>
          </cell>
          <cell r="E114" t="str">
            <v>FORD WTW</v>
          </cell>
        </row>
        <row r="115">
          <cell r="A115">
            <v>100296</v>
          </cell>
          <cell r="B115" t="str">
            <v>HOUGHTON WTW</v>
          </cell>
          <cell r="C115">
            <v>119.878</v>
          </cell>
          <cell r="D115">
            <v>0.92647865771189652</v>
          </cell>
          <cell r="E115" t="str">
            <v>FORD WTW</v>
          </cell>
        </row>
        <row r="116">
          <cell r="A116">
            <v>100695</v>
          </cell>
          <cell r="B116" t="str">
            <v>FITTLEWORTH WTW</v>
          </cell>
          <cell r="C116">
            <v>571.74599999999998</v>
          </cell>
          <cell r="D116">
            <v>0.55281913139831584</v>
          </cell>
          <cell r="E116" t="str">
            <v>FORD WTW</v>
          </cell>
        </row>
        <row r="117">
          <cell r="A117">
            <v>101468</v>
          </cell>
          <cell r="B117" t="str">
            <v>LIDSEY WTW</v>
          </cell>
          <cell r="C117">
            <v>12859.183999999999</v>
          </cell>
          <cell r="D117">
            <v>0.91720946063876774</v>
          </cell>
          <cell r="E117" t="str">
            <v>FORD WTW</v>
          </cell>
        </row>
        <row r="118">
          <cell r="A118">
            <v>101474</v>
          </cell>
          <cell r="B118" t="str">
            <v>TANGMERE WTW</v>
          </cell>
          <cell r="C118">
            <v>6228.4250000000002</v>
          </cell>
          <cell r="D118">
            <v>0.85472340372975963</v>
          </cell>
          <cell r="E118" t="str">
            <v>FORD WTW</v>
          </cell>
        </row>
        <row r="119">
          <cell r="A119">
            <v>101713</v>
          </cell>
          <cell r="B119" t="str">
            <v>NORTHCHAPEL WTW</v>
          </cell>
          <cell r="C119">
            <v>2101.1439999999998</v>
          </cell>
          <cell r="D119">
            <v>0.73609494238288531</v>
          </cell>
          <cell r="E119" t="str">
            <v>FORD WTW</v>
          </cell>
        </row>
        <row r="120">
          <cell r="A120">
            <v>101767</v>
          </cell>
          <cell r="B120" t="str">
            <v>WISBOROUGH GREEN WTW</v>
          </cell>
          <cell r="C120">
            <v>2194.1790000000001</v>
          </cell>
          <cell r="D120">
            <v>0.95636890162974808</v>
          </cell>
          <cell r="E120" t="str">
            <v>FORD WTW</v>
          </cell>
        </row>
        <row r="121">
          <cell r="A121">
            <v>101894</v>
          </cell>
          <cell r="B121" t="str">
            <v>COLDWALTHAM WTW</v>
          </cell>
          <cell r="C121">
            <v>549.178</v>
          </cell>
          <cell r="D121">
            <v>1</v>
          </cell>
          <cell r="E121" t="str">
            <v>FORD WTW</v>
          </cell>
        </row>
        <row r="122">
          <cell r="A122">
            <v>101895</v>
          </cell>
          <cell r="B122" t="str">
            <v>GRAYSWOOD WTW</v>
          </cell>
          <cell r="C122">
            <v>413.04300000000001</v>
          </cell>
          <cell r="D122">
            <v>0.54528280465329959</v>
          </cell>
          <cell r="E122" t="str">
            <v>FORD WTW</v>
          </cell>
        </row>
        <row r="123">
          <cell r="A123">
            <v>101932</v>
          </cell>
          <cell r="B123" t="str">
            <v>PULBOROUGH WTW</v>
          </cell>
          <cell r="C123">
            <v>3500.306</v>
          </cell>
          <cell r="D123">
            <v>0.84943626630168378</v>
          </cell>
          <cell r="E123" t="str">
            <v>FORD WTW</v>
          </cell>
        </row>
        <row r="124">
          <cell r="A124">
            <v>101981</v>
          </cell>
          <cell r="B124" t="str">
            <v>BURY WTW</v>
          </cell>
          <cell r="C124">
            <v>299.55700000000002</v>
          </cell>
          <cell r="D124">
            <v>1</v>
          </cell>
          <cell r="E124" t="str">
            <v>FORD WTW</v>
          </cell>
        </row>
        <row r="125">
          <cell r="A125">
            <v>101984</v>
          </cell>
          <cell r="B125" t="str">
            <v>PETWORTH WTW</v>
          </cell>
          <cell r="C125">
            <v>1667.1020000000001</v>
          </cell>
          <cell r="D125">
            <v>0.93537131183551048</v>
          </cell>
          <cell r="E125" t="str">
            <v>FORD WTW</v>
          </cell>
        </row>
        <row r="126">
          <cell r="A126">
            <v>102095</v>
          </cell>
          <cell r="B126" t="str">
            <v>CHIDDINGFOLD WTW</v>
          </cell>
          <cell r="C126">
            <v>2450.556</v>
          </cell>
          <cell r="D126">
            <v>0.72839022157359012</v>
          </cell>
          <cell r="E126" t="str">
            <v>FORD WTW</v>
          </cell>
        </row>
        <row r="127">
          <cell r="A127">
            <v>102180</v>
          </cell>
          <cell r="B127" t="str">
            <v>TILLINGTON WTW</v>
          </cell>
          <cell r="C127">
            <v>373.44299999999998</v>
          </cell>
          <cell r="D127">
            <v>0.87562780489863679</v>
          </cell>
          <cell r="E127" t="str">
            <v>FORD WTW</v>
          </cell>
        </row>
        <row r="128">
          <cell r="A128">
            <v>102205</v>
          </cell>
          <cell r="B128" t="str">
            <v>SIDLESHAM WTW</v>
          </cell>
          <cell r="C128">
            <v>9951.2870000000003</v>
          </cell>
          <cell r="D128">
            <v>0.48124641499654253</v>
          </cell>
          <cell r="E128" t="str">
            <v>FORD WTW</v>
          </cell>
        </row>
        <row r="129">
          <cell r="A129">
            <v>102542</v>
          </cell>
          <cell r="B129" t="str">
            <v>POLING WTW</v>
          </cell>
          <cell r="C129">
            <v>52.238999999999997</v>
          </cell>
          <cell r="D129">
            <v>0.91926373026906227</v>
          </cell>
          <cell r="E129" t="str">
            <v>FORD WTW</v>
          </cell>
        </row>
        <row r="130">
          <cell r="A130">
            <v>102580</v>
          </cell>
          <cell r="B130" t="str">
            <v>BURPHAM WSW</v>
          </cell>
          <cell r="C130">
            <v>55.203000000000003</v>
          </cell>
          <cell r="D130">
            <v>0.54592114241636092</v>
          </cell>
          <cell r="E130" t="str">
            <v>FORD WTW</v>
          </cell>
        </row>
        <row r="131">
          <cell r="A131">
            <v>102647</v>
          </cell>
          <cell r="B131" t="str">
            <v>CLAPHAM WTW</v>
          </cell>
          <cell r="C131">
            <v>766.71100000000001</v>
          </cell>
          <cell r="D131">
            <v>0.98018437480424081</v>
          </cell>
          <cell r="E131" t="str">
            <v>FORD WTW</v>
          </cell>
        </row>
        <row r="132">
          <cell r="A132">
            <v>102658</v>
          </cell>
          <cell r="B132" t="str">
            <v>DUNCTON WTW</v>
          </cell>
          <cell r="C132">
            <v>102.98699999999999</v>
          </cell>
          <cell r="D132">
            <v>0.92679217436691197</v>
          </cell>
          <cell r="E132" t="str">
            <v>FORD WTW</v>
          </cell>
        </row>
        <row r="133">
          <cell r="A133">
            <v>102805</v>
          </cell>
          <cell r="B133" t="str">
            <v>FERNHURST WTW</v>
          </cell>
          <cell r="C133">
            <v>3319.3429999999998</v>
          </cell>
          <cell r="D133">
            <v>0.78828916654931014</v>
          </cell>
          <cell r="E133" t="str">
            <v>FORD WTW</v>
          </cell>
        </row>
        <row r="134">
          <cell r="A134">
            <v>102831</v>
          </cell>
          <cell r="B134" t="str">
            <v>LURGASHALL WTW</v>
          </cell>
          <cell r="C134">
            <v>488.27699999999999</v>
          </cell>
          <cell r="D134">
            <v>0.9133006252934277</v>
          </cell>
          <cell r="E134" t="str">
            <v>FORD WTW</v>
          </cell>
        </row>
        <row r="135">
          <cell r="A135">
            <v>102684</v>
          </cell>
          <cell r="B135" t="str">
            <v>HIGHFIELDS ASHMANSWORTH WTW</v>
          </cell>
          <cell r="C135">
            <v>449.90499999999997</v>
          </cell>
          <cell r="D135">
            <v>0.64096792346651654</v>
          </cell>
          <cell r="E135" t="str">
            <v>FULLERTON CESS WTW</v>
          </cell>
        </row>
        <row r="136">
          <cell r="A136">
            <v>100107</v>
          </cell>
          <cell r="B136" t="str">
            <v>NORTH WALTHAM WTW</v>
          </cell>
          <cell r="C136">
            <v>702.22199999999998</v>
          </cell>
          <cell r="D136">
            <v>0.89862216438051146</v>
          </cell>
          <cell r="E136" t="str">
            <v>FULLERTON WTW</v>
          </cell>
        </row>
        <row r="137">
          <cell r="A137">
            <v>100122</v>
          </cell>
          <cell r="B137" t="str">
            <v>BARN CLOSE ASHMANSWORTH WTW</v>
          </cell>
          <cell r="C137">
            <v>129.89099999999999</v>
          </cell>
          <cell r="D137">
            <v>0.75885982029141297</v>
          </cell>
          <cell r="E137" t="str">
            <v>FULLERTON WTW</v>
          </cell>
        </row>
        <row r="138">
          <cell r="A138">
            <v>100334</v>
          </cell>
          <cell r="B138" t="str">
            <v>KINGS SOMBORNE WTW</v>
          </cell>
          <cell r="C138">
            <v>1435.2329999999999</v>
          </cell>
          <cell r="D138">
            <v>0.65038225845846809</v>
          </cell>
          <cell r="E138" t="str">
            <v>FULLERTON WTW</v>
          </cell>
        </row>
        <row r="139">
          <cell r="A139">
            <v>100520</v>
          </cell>
          <cell r="B139" t="str">
            <v>SHIPTON BELLINGER WTW</v>
          </cell>
          <cell r="C139">
            <v>1141.0830000000001</v>
          </cell>
          <cell r="D139">
            <v>0.84883756394644316</v>
          </cell>
          <cell r="E139" t="str">
            <v>FULLERTON WTW</v>
          </cell>
        </row>
        <row r="140">
          <cell r="A140">
            <v>100902</v>
          </cell>
          <cell r="B140" t="str">
            <v>HANNINGTON WTW</v>
          </cell>
          <cell r="C140">
            <v>58.517000000000003</v>
          </cell>
          <cell r="D140">
            <v>0.79772339990457364</v>
          </cell>
          <cell r="E140" t="str">
            <v>FULLERTON WTW</v>
          </cell>
        </row>
        <row r="141">
          <cell r="A141">
            <v>100939</v>
          </cell>
          <cell r="B141" t="str">
            <v>STOCKBRIDGE WTW</v>
          </cell>
          <cell r="C141">
            <v>673.84799999999996</v>
          </cell>
          <cell r="D141">
            <v>0.83829352614286801</v>
          </cell>
          <cell r="E141" t="str">
            <v>FULLERTON WTW</v>
          </cell>
        </row>
        <row r="142">
          <cell r="A142">
            <v>101055</v>
          </cell>
          <cell r="B142" t="str">
            <v>LUDGERSHALL WTW</v>
          </cell>
          <cell r="C142">
            <v>3156.5030000000002</v>
          </cell>
          <cell r="D142">
            <v>0.98469781363913589</v>
          </cell>
          <cell r="E142" t="str">
            <v>FULLERTON WTW</v>
          </cell>
        </row>
        <row r="143">
          <cell r="A143">
            <v>101574</v>
          </cell>
          <cell r="B143" t="str">
            <v>NEW ALRESFORD WTW</v>
          </cell>
          <cell r="C143">
            <v>4622.9840000000004</v>
          </cell>
          <cell r="D143">
            <v>0.69334564352312</v>
          </cell>
          <cell r="E143" t="str">
            <v>FULLERTON WTW</v>
          </cell>
        </row>
        <row r="144">
          <cell r="A144">
            <v>102274</v>
          </cell>
          <cell r="B144" t="str">
            <v>WHITCHURCH WTW</v>
          </cell>
          <cell r="C144">
            <v>2042.568</v>
          </cell>
          <cell r="D144">
            <v>0.96029427044277371</v>
          </cell>
          <cell r="E144" t="str">
            <v>FULLERTON WTW</v>
          </cell>
        </row>
        <row r="145">
          <cell r="A145">
            <v>102503</v>
          </cell>
          <cell r="B145" t="str">
            <v>EAST GRIMSTEAD WTW</v>
          </cell>
          <cell r="C145">
            <v>1331.0360000000001</v>
          </cell>
          <cell r="D145">
            <v>0.76157726338531673</v>
          </cell>
          <cell r="E145" t="str">
            <v>FULLERTON WTW</v>
          </cell>
        </row>
        <row r="146">
          <cell r="A146">
            <v>102902</v>
          </cell>
          <cell r="B146" t="str">
            <v>CHILBOLTON WTW</v>
          </cell>
          <cell r="C146">
            <v>839.60799999999995</v>
          </cell>
          <cell r="D146">
            <v>0.98453326579096101</v>
          </cell>
          <cell r="E146" t="str">
            <v>FULLERTON WTW</v>
          </cell>
        </row>
        <row r="147">
          <cell r="A147">
            <v>103056</v>
          </cell>
          <cell r="B147" t="str">
            <v>BARTON STACEY WTW</v>
          </cell>
          <cell r="C147">
            <v>1602.0229999999999</v>
          </cell>
          <cell r="D147">
            <v>0.95886802526299664</v>
          </cell>
          <cell r="E147" t="str">
            <v>FULLERTON WTW</v>
          </cell>
        </row>
        <row r="148">
          <cell r="A148">
            <v>103102</v>
          </cell>
          <cell r="B148" t="str">
            <v>OVERTON WTW</v>
          </cell>
          <cell r="C148">
            <v>4201.1689999999999</v>
          </cell>
          <cell r="D148">
            <v>0.99329170865308813</v>
          </cell>
          <cell r="E148" t="str">
            <v>FULLERTON WTW</v>
          </cell>
        </row>
        <row r="149">
          <cell r="A149">
            <v>103121</v>
          </cell>
          <cell r="B149" t="str">
            <v>IVY DOWN LANE OAKLEY WTW</v>
          </cell>
          <cell r="C149">
            <v>6177.5219999999999</v>
          </cell>
          <cell r="D149">
            <v>0.9740897004513358</v>
          </cell>
          <cell r="E149" t="str">
            <v>FULLERTON WTW</v>
          </cell>
        </row>
        <row r="150">
          <cell r="A150">
            <v>108031</v>
          </cell>
          <cell r="B150" t="str">
            <v>GRATTON CLOSE SUTTON SCOTNEY W</v>
          </cell>
          <cell r="C150">
            <v>402.37700000000001</v>
          </cell>
          <cell r="D150">
            <v>0.74495221591519201</v>
          </cell>
          <cell r="E150" t="str">
            <v>FULLERTON WTW</v>
          </cell>
        </row>
        <row r="151">
          <cell r="A151">
            <v>111159</v>
          </cell>
          <cell r="B151" t="str">
            <v>EVANS CLOSE OVER WALLOP WTW</v>
          </cell>
          <cell r="C151">
            <v>824.03099999999995</v>
          </cell>
          <cell r="D151">
            <v>0.93093806557443715</v>
          </cell>
          <cell r="E151" t="str">
            <v>FULLERTON WTW</v>
          </cell>
        </row>
        <row r="152">
          <cell r="A152">
            <v>100091</v>
          </cell>
          <cell r="B152" t="str">
            <v>LOWER BEEDING WTW</v>
          </cell>
          <cell r="C152">
            <v>514.36099999999999</v>
          </cell>
          <cell r="D152">
            <v>0.52600947993311886</v>
          </cell>
          <cell r="E152" t="str">
            <v>GODDARDS GREEN WTW</v>
          </cell>
        </row>
        <row r="153">
          <cell r="A153">
            <v>100112</v>
          </cell>
          <cell r="B153" t="str">
            <v>DANEHILL WTW</v>
          </cell>
          <cell r="C153">
            <v>1698.817</v>
          </cell>
          <cell r="D153">
            <v>0.70921451979877681</v>
          </cell>
          <cell r="E153" t="str">
            <v>GODDARDS GREEN WTW</v>
          </cell>
        </row>
        <row r="154">
          <cell r="A154">
            <v>100222</v>
          </cell>
          <cell r="B154" t="str">
            <v>WIVELSFIELD WTW</v>
          </cell>
          <cell r="C154">
            <v>1552.5340000000001</v>
          </cell>
          <cell r="D154">
            <v>0.90394887458646345</v>
          </cell>
          <cell r="E154" t="str">
            <v>GODDARDS GREEN WTW</v>
          </cell>
        </row>
        <row r="155">
          <cell r="A155">
            <v>100246</v>
          </cell>
          <cell r="B155" t="str">
            <v>SHIPLEY WTW</v>
          </cell>
          <cell r="C155">
            <v>35.979999999999997</v>
          </cell>
          <cell r="D155">
            <v>0.4476293559262991</v>
          </cell>
          <cell r="E155" t="str">
            <v>GODDARDS GREEN WTW</v>
          </cell>
        </row>
        <row r="156">
          <cell r="A156">
            <v>100346</v>
          </cell>
          <cell r="B156" t="str">
            <v>FAYGATE WTW</v>
          </cell>
          <cell r="C156">
            <v>420.32100000000003</v>
          </cell>
          <cell r="D156">
            <v>0.45929392687068515</v>
          </cell>
          <cell r="E156" t="str">
            <v>GODDARDS GREEN WTW</v>
          </cell>
        </row>
        <row r="157">
          <cell r="A157">
            <v>100354</v>
          </cell>
          <cell r="B157" t="str">
            <v>COWFOLD WTW</v>
          </cell>
          <cell r="C157">
            <v>1706.9590000000001</v>
          </cell>
          <cell r="D157">
            <v>0.86731667015566349</v>
          </cell>
          <cell r="E157" t="str">
            <v>GODDARDS GREEN WTW</v>
          </cell>
        </row>
        <row r="158">
          <cell r="A158">
            <v>100392</v>
          </cell>
          <cell r="B158" t="str">
            <v>PARK ROAD HANDCROSS WTW</v>
          </cell>
          <cell r="C158">
            <v>2249.3200000000002</v>
          </cell>
          <cell r="D158">
            <v>0.91134805220483261</v>
          </cell>
          <cell r="E158" t="str">
            <v>GODDARDS GREEN WTW</v>
          </cell>
        </row>
        <row r="159">
          <cell r="A159">
            <v>100654</v>
          </cell>
          <cell r="B159" t="str">
            <v>MANNINGS HEATH WTW</v>
          </cell>
          <cell r="C159">
            <v>458.98099999999999</v>
          </cell>
          <cell r="D159">
            <v>0.74712815813076749</v>
          </cell>
          <cell r="E159" t="str">
            <v>GODDARDS GREEN WTW</v>
          </cell>
        </row>
        <row r="160">
          <cell r="A160">
            <v>100686</v>
          </cell>
          <cell r="B160" t="str">
            <v>HENFIELD WTW</v>
          </cell>
          <cell r="C160">
            <v>3416.7</v>
          </cell>
          <cell r="D160">
            <v>0.87080320489833485</v>
          </cell>
          <cell r="E160" t="str">
            <v>GODDARDS GREEN WTW</v>
          </cell>
        </row>
        <row r="161">
          <cell r="A161">
            <v>100697</v>
          </cell>
          <cell r="B161" t="str">
            <v>STEYNING WTW</v>
          </cell>
          <cell r="C161">
            <v>5336.63</v>
          </cell>
          <cell r="D161">
            <v>0.76204585729320029</v>
          </cell>
          <cell r="E161" t="str">
            <v>GODDARDS GREEN WTW</v>
          </cell>
        </row>
        <row r="162">
          <cell r="A162">
            <v>100703</v>
          </cell>
          <cell r="B162" t="str">
            <v>WARNINGLID WTW</v>
          </cell>
          <cell r="C162">
            <v>100.36</v>
          </cell>
          <cell r="D162">
            <v>1</v>
          </cell>
          <cell r="E162" t="str">
            <v>GODDARDS GREEN WTW</v>
          </cell>
        </row>
        <row r="163">
          <cell r="A163">
            <v>100822</v>
          </cell>
          <cell r="B163" t="str">
            <v>WARNHAM WTW</v>
          </cell>
          <cell r="C163">
            <v>1612.048</v>
          </cell>
          <cell r="D163">
            <v>0.57305240856140394</v>
          </cell>
          <cell r="E163" t="str">
            <v>GODDARDS GREEN WTW</v>
          </cell>
        </row>
        <row r="164">
          <cell r="A164">
            <v>100827</v>
          </cell>
          <cell r="B164" t="str">
            <v>BARNS GREEN WTW</v>
          </cell>
          <cell r="C164">
            <v>626.43100000000004</v>
          </cell>
          <cell r="D164">
            <v>0.55987977123286325</v>
          </cell>
          <cell r="E164" t="str">
            <v>GODDARDS GREEN WTW</v>
          </cell>
        </row>
        <row r="165">
          <cell r="A165">
            <v>100858</v>
          </cell>
          <cell r="B165" t="str">
            <v>PYECOMBE WEST WTW</v>
          </cell>
          <cell r="C165">
            <v>111.44199999999999</v>
          </cell>
          <cell r="D165">
            <v>1</v>
          </cell>
          <cell r="E165" t="str">
            <v>GODDARDS GREEN WTW</v>
          </cell>
        </row>
        <row r="166">
          <cell r="A166">
            <v>100937</v>
          </cell>
          <cell r="B166" t="str">
            <v>RODMELL WTW</v>
          </cell>
          <cell r="C166">
            <v>329.59699999999998</v>
          </cell>
          <cell r="D166">
            <v>0.69528191238018089</v>
          </cell>
          <cell r="E166" t="str">
            <v>GODDARDS GREEN WTW</v>
          </cell>
        </row>
        <row r="167">
          <cell r="A167">
            <v>101012</v>
          </cell>
          <cell r="B167" t="str">
            <v>WINEHAM WTW</v>
          </cell>
          <cell r="C167">
            <v>55.508000000000003</v>
          </cell>
          <cell r="D167">
            <v>0.92943973745018593</v>
          </cell>
          <cell r="E167" t="str">
            <v>GODDARDS GREEN WTW</v>
          </cell>
        </row>
        <row r="168">
          <cell r="A168">
            <v>101022</v>
          </cell>
          <cell r="B168" t="str">
            <v>LOXWOOD WTW</v>
          </cell>
          <cell r="C168">
            <v>1334.3130000000001</v>
          </cell>
          <cell r="D168">
            <v>0.50719697243267059</v>
          </cell>
          <cell r="E168" t="str">
            <v>GODDARDS GREEN WTW</v>
          </cell>
        </row>
        <row r="169">
          <cell r="A169">
            <v>101093</v>
          </cell>
          <cell r="B169" t="str">
            <v>CHEPHURST COPSE RUDGWICK WTW</v>
          </cell>
          <cell r="C169">
            <v>753.12900000000002</v>
          </cell>
          <cell r="D169">
            <v>0.58860643745427943</v>
          </cell>
          <cell r="E169" t="str">
            <v>GODDARDS GREEN WTW</v>
          </cell>
        </row>
        <row r="170">
          <cell r="A170">
            <v>101238</v>
          </cell>
          <cell r="B170" t="str">
            <v>BILLINGSHURST WTW</v>
          </cell>
          <cell r="C170">
            <v>10034.433999999999</v>
          </cell>
          <cell r="D170">
            <v>0.55241411980768185</v>
          </cell>
          <cell r="E170" t="str">
            <v>GODDARDS GREEN WTW</v>
          </cell>
        </row>
        <row r="171">
          <cell r="A171">
            <v>101274</v>
          </cell>
          <cell r="B171" t="str">
            <v>PARTRIDGE GREEN WTW</v>
          </cell>
          <cell r="C171">
            <v>936.80100000000004</v>
          </cell>
          <cell r="D171">
            <v>0.9365883944344634</v>
          </cell>
          <cell r="E171" t="str">
            <v>GODDARDS GREEN WTW</v>
          </cell>
        </row>
        <row r="172">
          <cell r="A172">
            <v>101278</v>
          </cell>
          <cell r="B172" t="str">
            <v>SMALL DOLE WTW</v>
          </cell>
          <cell r="C172">
            <v>1342.5029999999999</v>
          </cell>
          <cell r="D172">
            <v>0.81477788324516953</v>
          </cell>
          <cell r="E172" t="str">
            <v>GODDARDS GREEN WTW</v>
          </cell>
        </row>
        <row r="173">
          <cell r="A173">
            <v>101316</v>
          </cell>
          <cell r="B173" t="str">
            <v>KINGSTON HOLLOW WTW</v>
          </cell>
          <cell r="C173">
            <v>698.56399999999996</v>
          </cell>
          <cell r="D173">
            <v>0.74989909225973217</v>
          </cell>
          <cell r="E173" t="str">
            <v>GODDARDS GREEN WTW</v>
          </cell>
        </row>
        <row r="174">
          <cell r="A174">
            <v>101464</v>
          </cell>
          <cell r="B174" t="str">
            <v>STAPLEFIELD WTW</v>
          </cell>
          <cell r="C174">
            <v>700.16600000000005</v>
          </cell>
          <cell r="D174">
            <v>0.7179974670953122</v>
          </cell>
          <cell r="E174" t="str">
            <v>GODDARDS GREEN WTW</v>
          </cell>
        </row>
        <row r="175">
          <cell r="A175">
            <v>101502</v>
          </cell>
          <cell r="B175" t="str">
            <v>PLUMPTON WTW</v>
          </cell>
          <cell r="C175">
            <v>339.82400000000001</v>
          </cell>
          <cell r="D175">
            <v>0.762943072930231</v>
          </cell>
          <cell r="E175" t="str">
            <v>GODDARDS GREEN WTW</v>
          </cell>
        </row>
        <row r="176">
          <cell r="A176">
            <v>101533</v>
          </cell>
          <cell r="B176" t="str">
            <v>DRAGONS GREEN WTW</v>
          </cell>
          <cell r="C176">
            <v>90.241</v>
          </cell>
          <cell r="D176">
            <v>0.89134836676840412</v>
          </cell>
          <cell r="E176" t="str">
            <v>GODDARDS GREEN WTW</v>
          </cell>
        </row>
        <row r="177">
          <cell r="A177">
            <v>101558</v>
          </cell>
          <cell r="B177" t="str">
            <v>MARESFIELD WTW</v>
          </cell>
          <cell r="C177">
            <v>1282.6679999999999</v>
          </cell>
          <cell r="D177">
            <v>0.7216780572776974</v>
          </cell>
          <cell r="E177" t="str">
            <v>GODDARDS GREEN WTW</v>
          </cell>
        </row>
        <row r="178">
          <cell r="A178">
            <v>101670</v>
          </cell>
          <cell r="B178" t="str">
            <v>SLAUGHAM WTW</v>
          </cell>
          <cell r="C178">
            <v>130.93700000000001</v>
          </cell>
          <cell r="D178">
            <v>0.77751254416436577</v>
          </cell>
          <cell r="E178" t="str">
            <v>GODDARDS GREEN WTW</v>
          </cell>
        </row>
        <row r="179">
          <cell r="A179">
            <v>101675</v>
          </cell>
          <cell r="B179" t="str">
            <v>ASHINGTON WTW</v>
          </cell>
          <cell r="C179">
            <v>2890.0740000000001</v>
          </cell>
          <cell r="D179">
            <v>0.68520514018724821</v>
          </cell>
          <cell r="E179" t="str">
            <v>GODDARDS GREEN WTW</v>
          </cell>
        </row>
        <row r="180">
          <cell r="A180">
            <v>101679</v>
          </cell>
          <cell r="B180" t="str">
            <v>OXTED WTW</v>
          </cell>
          <cell r="C180">
            <v>3517.56</v>
          </cell>
          <cell r="D180">
            <v>0.41530477360343093</v>
          </cell>
          <cell r="E180" t="str">
            <v>GODDARDS GREEN WTW</v>
          </cell>
        </row>
        <row r="181">
          <cell r="A181">
            <v>101741</v>
          </cell>
          <cell r="B181" t="str">
            <v>FULKING WTW</v>
          </cell>
          <cell r="C181">
            <v>195.43799999999999</v>
          </cell>
          <cell r="D181">
            <v>0.73887088908127885</v>
          </cell>
          <cell r="E181" t="str">
            <v>GODDARDS GREEN WTW</v>
          </cell>
        </row>
        <row r="182">
          <cell r="A182">
            <v>101775</v>
          </cell>
          <cell r="B182" t="str">
            <v>ANSTY WTW</v>
          </cell>
          <cell r="C182">
            <v>279.423</v>
          </cell>
          <cell r="D182">
            <v>0.76010924650919864</v>
          </cell>
          <cell r="E182" t="str">
            <v>GODDARDS GREEN WTW</v>
          </cell>
        </row>
        <row r="183">
          <cell r="A183">
            <v>101784</v>
          </cell>
          <cell r="B183" t="str">
            <v>HIGHCROSS ALBOURNE WTW</v>
          </cell>
          <cell r="C183">
            <v>170.92099999999999</v>
          </cell>
          <cell r="D183">
            <v>0.89052429754132956</v>
          </cell>
          <cell r="E183" t="str">
            <v>GODDARDS GREEN WTW</v>
          </cell>
        </row>
        <row r="184">
          <cell r="A184">
            <v>101804</v>
          </cell>
          <cell r="B184" t="str">
            <v>BLACKSTONE WTW</v>
          </cell>
          <cell r="C184">
            <v>75.248999999999995</v>
          </cell>
          <cell r="D184">
            <v>0.79319686300965553</v>
          </cell>
          <cell r="E184" t="str">
            <v>GODDARDS GREEN WTW</v>
          </cell>
        </row>
        <row r="185">
          <cell r="A185">
            <v>101834</v>
          </cell>
          <cell r="B185" t="str">
            <v>BALCOMBE WTW</v>
          </cell>
          <cell r="C185">
            <v>1985.097</v>
          </cell>
          <cell r="D185">
            <v>0.8363233063700708</v>
          </cell>
          <cell r="E185" t="str">
            <v>GODDARDS GREEN WTW</v>
          </cell>
        </row>
        <row r="186">
          <cell r="A186">
            <v>101848</v>
          </cell>
          <cell r="B186" t="str">
            <v>HOLLYCROFT EAST CHILTINGTON WT</v>
          </cell>
          <cell r="C186">
            <v>44.445</v>
          </cell>
          <cell r="D186">
            <v>1</v>
          </cell>
          <cell r="E186" t="str">
            <v>GODDARDS GREEN WTW</v>
          </cell>
        </row>
        <row r="187">
          <cell r="A187">
            <v>101916</v>
          </cell>
          <cell r="B187" t="str">
            <v>DITCHLING WTW</v>
          </cell>
          <cell r="C187">
            <v>1216.0239999999999</v>
          </cell>
          <cell r="D187">
            <v>0.8993122911229422</v>
          </cell>
          <cell r="E187" t="str">
            <v>GODDARDS GREEN WTW</v>
          </cell>
        </row>
        <row r="188">
          <cell r="A188">
            <v>101944</v>
          </cell>
          <cell r="B188" t="str">
            <v>GODSTONE WTW</v>
          </cell>
          <cell r="C188">
            <v>1952.7639999999999</v>
          </cell>
          <cell r="D188">
            <v>0.8814044957513244</v>
          </cell>
          <cell r="E188" t="str">
            <v>GODDARDS GREEN WTW</v>
          </cell>
        </row>
        <row r="189">
          <cell r="A189">
            <v>102103</v>
          </cell>
          <cell r="B189" t="str">
            <v>COOLHAM WTW</v>
          </cell>
          <cell r="C189">
            <v>528.96400000000006</v>
          </cell>
          <cell r="D189">
            <v>0.622557413939409</v>
          </cell>
          <cell r="E189" t="str">
            <v>GODDARDS GREEN WTW</v>
          </cell>
        </row>
        <row r="190">
          <cell r="A190">
            <v>102212</v>
          </cell>
          <cell r="B190" t="str">
            <v>MAGPIE LANE HORSHAM WTW</v>
          </cell>
          <cell r="C190">
            <v>64.92</v>
          </cell>
          <cell r="D190">
            <v>0.58392847505801515</v>
          </cell>
          <cell r="E190" t="str">
            <v>GODDARDS GREEN WTW</v>
          </cell>
        </row>
        <row r="191">
          <cell r="A191">
            <v>102289</v>
          </cell>
          <cell r="B191" t="str">
            <v>FELBRIDGE WTW</v>
          </cell>
          <cell r="C191">
            <v>3944.6109999999999</v>
          </cell>
          <cell r="D191">
            <v>0.70965143773008599</v>
          </cell>
          <cell r="E191" t="str">
            <v>GODDARDS GREEN WTW</v>
          </cell>
        </row>
        <row r="192">
          <cell r="A192">
            <v>102360</v>
          </cell>
          <cell r="B192" t="str">
            <v>POYNINGS WTW</v>
          </cell>
          <cell r="C192">
            <v>518.74199999999996</v>
          </cell>
          <cell r="D192">
            <v>0.71429732025936787</v>
          </cell>
          <cell r="E192" t="str">
            <v>GODDARDS GREEN WTW</v>
          </cell>
        </row>
        <row r="193">
          <cell r="A193">
            <v>102392</v>
          </cell>
          <cell r="B193" t="str">
            <v>NUTHURST WTW</v>
          </cell>
          <cell r="C193">
            <v>43.817999999999998</v>
          </cell>
          <cell r="D193">
            <v>0.75242118277354209</v>
          </cell>
          <cell r="E193" t="str">
            <v>GODDARDS GREEN WTW</v>
          </cell>
        </row>
        <row r="194">
          <cell r="A194">
            <v>102444</v>
          </cell>
          <cell r="B194" t="str">
            <v>PYECOMBE EAST WTW</v>
          </cell>
          <cell r="C194">
            <v>260.16800000000001</v>
          </cell>
          <cell r="D194">
            <v>0.69221231874417988</v>
          </cell>
          <cell r="E194" t="str">
            <v>GODDARDS GREEN WTW</v>
          </cell>
        </row>
        <row r="195">
          <cell r="A195">
            <v>102513</v>
          </cell>
          <cell r="B195" t="str">
            <v>SLINFOLD WTW</v>
          </cell>
          <cell r="C195">
            <v>373.35599999999999</v>
          </cell>
          <cell r="D195">
            <v>0.50752817969756781</v>
          </cell>
          <cell r="E195" t="str">
            <v>GODDARDS GREEN WTW</v>
          </cell>
        </row>
        <row r="196">
          <cell r="A196">
            <v>102560</v>
          </cell>
          <cell r="B196" t="str">
            <v>ITCHINGFIELD WTW</v>
          </cell>
          <cell r="C196">
            <v>79.093999999999994</v>
          </cell>
          <cell r="D196">
            <v>0.61265685515104573</v>
          </cell>
          <cell r="E196" t="str">
            <v>GODDARDS GREEN WTW</v>
          </cell>
        </row>
        <row r="197">
          <cell r="A197">
            <v>102603</v>
          </cell>
          <cell r="B197" t="str">
            <v>UCKFIELD WTW</v>
          </cell>
          <cell r="C197">
            <v>9931.1360000000004</v>
          </cell>
          <cell r="D197">
            <v>0.82946303214657691</v>
          </cell>
          <cell r="E197" t="str">
            <v>GODDARDS GREEN WTW</v>
          </cell>
        </row>
        <row r="198">
          <cell r="A198">
            <v>102884</v>
          </cell>
          <cell r="B198" t="str">
            <v>OCKLEY WEST WTW</v>
          </cell>
          <cell r="C198">
            <v>233.95699999999999</v>
          </cell>
          <cell r="D198">
            <v>0.46857656726611424</v>
          </cell>
          <cell r="E198" t="str">
            <v>GODDARDS GREEN WTW</v>
          </cell>
        </row>
        <row r="199">
          <cell r="A199">
            <v>102894</v>
          </cell>
          <cell r="B199" t="str">
            <v>DIAL POST WTW</v>
          </cell>
          <cell r="C199">
            <v>316.178</v>
          </cell>
          <cell r="D199">
            <v>0.51732386530972874</v>
          </cell>
          <cell r="E199" t="str">
            <v>GODDARDS GREEN WTW</v>
          </cell>
        </row>
        <row r="200">
          <cell r="A200">
            <v>102997</v>
          </cell>
          <cell r="B200" t="str">
            <v>EDEN VALE EAST GRINSTEAD WTW</v>
          </cell>
          <cell r="C200">
            <v>4077.768</v>
          </cell>
          <cell r="D200">
            <v>0.94094832589123467</v>
          </cell>
          <cell r="E200" t="str">
            <v>GODDARDS GREEN WTW</v>
          </cell>
        </row>
        <row r="201">
          <cell r="A201">
            <v>103096</v>
          </cell>
          <cell r="B201" t="str">
            <v>HORSTED KEYNES WTW</v>
          </cell>
          <cell r="C201">
            <v>941.101</v>
          </cell>
          <cell r="D201">
            <v>0.9568887067730486</v>
          </cell>
          <cell r="E201" t="str">
            <v>GODDARDS GREEN WTW</v>
          </cell>
        </row>
        <row r="202">
          <cell r="A202">
            <v>103106</v>
          </cell>
          <cell r="B202" t="str">
            <v>NEWBURY LANE CUCKFIELD WTW</v>
          </cell>
          <cell r="C202">
            <v>2372.7759999999998</v>
          </cell>
          <cell r="D202">
            <v>0.83822023357217612</v>
          </cell>
          <cell r="E202" t="str">
            <v>GODDARDS GREEN WTW</v>
          </cell>
        </row>
        <row r="203">
          <cell r="A203">
            <v>103131</v>
          </cell>
          <cell r="B203" t="str">
            <v>WESTMESTON WTW</v>
          </cell>
          <cell r="C203">
            <v>69.968999999999994</v>
          </cell>
          <cell r="D203">
            <v>0.79570809593667891</v>
          </cell>
          <cell r="E203" t="str">
            <v>GODDARDS GREEN WTW</v>
          </cell>
        </row>
        <row r="204">
          <cell r="A204">
            <v>103135</v>
          </cell>
          <cell r="B204" t="str">
            <v>WISTON WTW</v>
          </cell>
          <cell r="C204">
            <v>233.18299999999999</v>
          </cell>
          <cell r="D204">
            <v>0.60280640799940022</v>
          </cell>
          <cell r="E204" t="str">
            <v>GODDARDS GREEN WTW</v>
          </cell>
        </row>
        <row r="205">
          <cell r="A205">
            <v>103148</v>
          </cell>
          <cell r="B205" t="str">
            <v>OCKLEY EAST WTW</v>
          </cell>
          <cell r="C205">
            <v>344.15899999999999</v>
          </cell>
          <cell r="D205">
            <v>0.52231009368402992</v>
          </cell>
          <cell r="E205" t="str">
            <v>GODDARDS GREEN WTW</v>
          </cell>
        </row>
        <row r="206">
          <cell r="A206">
            <v>103158</v>
          </cell>
          <cell r="B206" t="str">
            <v>LINGFIELD WTW</v>
          </cell>
          <cell r="C206">
            <v>7389.0919999999996</v>
          </cell>
          <cell r="D206">
            <v>0.95740364796178823</v>
          </cell>
          <cell r="E206" t="str">
            <v>GODDARDS GREEN WTW</v>
          </cell>
        </row>
        <row r="207">
          <cell r="A207">
            <v>103208</v>
          </cell>
          <cell r="B207" t="str">
            <v>STORRINGTON WTW</v>
          </cell>
          <cell r="C207">
            <v>2555.7179999999998</v>
          </cell>
          <cell r="D207">
            <v>0.54643628001748956</v>
          </cell>
          <cell r="E207" t="str">
            <v>GODDARDS GREEN WTW</v>
          </cell>
        </row>
        <row r="208">
          <cell r="A208">
            <v>103260</v>
          </cell>
          <cell r="B208" t="str">
            <v>BROOK STREET CUCKFIELD WTW</v>
          </cell>
          <cell r="C208">
            <v>84.539000000000001</v>
          </cell>
          <cell r="D208">
            <v>0.87947859015438401</v>
          </cell>
          <cell r="E208" t="str">
            <v>GODDARDS GREEN WTW</v>
          </cell>
        </row>
        <row r="209">
          <cell r="A209">
            <v>101001</v>
          </cell>
          <cell r="B209" t="str">
            <v>STOKE WTW</v>
          </cell>
          <cell r="C209">
            <v>552.10400000000004</v>
          </cell>
          <cell r="D209">
            <v>0.36544204863170382</v>
          </cell>
          <cell r="E209" t="str">
            <v>GRAVESEND WTW</v>
          </cell>
        </row>
        <row r="210">
          <cell r="A210">
            <v>102535</v>
          </cell>
          <cell r="B210" t="str">
            <v>WHITEWALL CREEK WTW</v>
          </cell>
          <cell r="C210">
            <v>8330.8729999999996</v>
          </cell>
          <cell r="D210">
            <v>0.47409229091761679</v>
          </cell>
          <cell r="E210" t="str">
            <v>GRAVESEND WTW</v>
          </cell>
        </row>
        <row r="211">
          <cell r="A211">
            <v>102743</v>
          </cell>
          <cell r="B211" t="str">
            <v>GRAIN WTW</v>
          </cell>
          <cell r="C211">
            <v>229.90299999999999</v>
          </cell>
          <cell r="D211">
            <v>0.42817898728330589</v>
          </cell>
          <cell r="E211" t="str">
            <v>GRAVESEND WTW</v>
          </cell>
        </row>
        <row r="212">
          <cell r="A212">
            <v>102881</v>
          </cell>
          <cell r="B212" t="str">
            <v>LUDDESDOWN WTW</v>
          </cell>
          <cell r="C212">
            <v>55.228999999999999</v>
          </cell>
          <cell r="D212">
            <v>0.65819330234775353</v>
          </cell>
          <cell r="E212" t="str">
            <v>GRAVESEND WTW</v>
          </cell>
        </row>
        <row r="213">
          <cell r="A213">
            <v>100056</v>
          </cell>
          <cell r="B213" t="str">
            <v>HURST GREEN WTW</v>
          </cell>
          <cell r="C213">
            <v>1085.1479999999999</v>
          </cell>
          <cell r="D213">
            <v>0.73587565736605998</v>
          </cell>
          <cell r="E213" t="str">
            <v>HAILSHAM NORTH WTW</v>
          </cell>
        </row>
        <row r="214">
          <cell r="A214">
            <v>100114</v>
          </cell>
          <cell r="B214" t="str">
            <v>LEVETTS LANE BODIAM WTW</v>
          </cell>
          <cell r="C214">
            <v>101.01</v>
          </cell>
          <cell r="D214">
            <v>0.78651072974740721</v>
          </cell>
          <cell r="E214" t="str">
            <v>HAILSHAM NORTH WTW</v>
          </cell>
        </row>
        <row r="215">
          <cell r="A215">
            <v>100418</v>
          </cell>
          <cell r="B215" t="str">
            <v>CATSFIELD WTW</v>
          </cell>
          <cell r="C215">
            <v>501.767</v>
          </cell>
          <cell r="D215">
            <v>1</v>
          </cell>
          <cell r="E215" t="str">
            <v>HAILSHAM NORTH WTW</v>
          </cell>
        </row>
        <row r="216">
          <cell r="A216">
            <v>100476</v>
          </cell>
          <cell r="B216" t="str">
            <v>BURWASH COMMON WTW</v>
          </cell>
          <cell r="C216">
            <v>676.95600000000002</v>
          </cell>
          <cell r="D216">
            <v>0.94122586996056889</v>
          </cell>
          <cell r="E216" t="str">
            <v>HAILSHAM NORTH WTW</v>
          </cell>
        </row>
        <row r="217">
          <cell r="A217">
            <v>100483</v>
          </cell>
          <cell r="B217" t="str">
            <v>WARTLING WTW</v>
          </cell>
          <cell r="C217">
            <v>87.911000000000001</v>
          </cell>
          <cell r="D217">
            <v>0.9061588414162759</v>
          </cell>
          <cell r="E217" t="str">
            <v>HAILSHAM NORTH WTW</v>
          </cell>
        </row>
        <row r="218">
          <cell r="A218">
            <v>100550</v>
          </cell>
          <cell r="B218" t="str">
            <v>VINES CROSS WTW</v>
          </cell>
          <cell r="C218">
            <v>8210.893</v>
          </cell>
          <cell r="D218">
            <v>0.94206062355565456</v>
          </cell>
          <cell r="E218" t="str">
            <v>HAILSHAM NORTH WTW</v>
          </cell>
        </row>
        <row r="219">
          <cell r="A219">
            <v>100669</v>
          </cell>
          <cell r="B219" t="str">
            <v>EAST HOATHLY WTW</v>
          </cell>
          <cell r="C219">
            <v>435.45299999999997</v>
          </cell>
          <cell r="D219">
            <v>0.88892812888501471</v>
          </cell>
          <cell r="E219" t="str">
            <v>HAILSHAM NORTH WTW</v>
          </cell>
        </row>
        <row r="220">
          <cell r="A220">
            <v>100863</v>
          </cell>
          <cell r="B220" t="str">
            <v>ALFRISTON WTW</v>
          </cell>
          <cell r="C220">
            <v>790.28599999999994</v>
          </cell>
          <cell r="D220">
            <v>0.92909131308333748</v>
          </cell>
          <cell r="E220" t="str">
            <v>HAILSHAM NORTH WTW</v>
          </cell>
        </row>
        <row r="221">
          <cell r="A221">
            <v>100901</v>
          </cell>
          <cell r="B221" t="str">
            <v>WASHWELL LANE WADHURST WTW</v>
          </cell>
          <cell r="C221">
            <v>473.29500000000002</v>
          </cell>
          <cell r="D221">
            <v>0.90112808796230182</v>
          </cell>
          <cell r="E221" t="str">
            <v>HAILSHAM NORTH WTW</v>
          </cell>
        </row>
        <row r="222">
          <cell r="A222">
            <v>101090</v>
          </cell>
          <cell r="B222" t="str">
            <v>HOOE WTW</v>
          </cell>
          <cell r="C222">
            <v>869.024</v>
          </cell>
          <cell r="D222">
            <v>0.97872431482743283</v>
          </cell>
          <cell r="E222" t="str">
            <v>HAILSHAM NORTH WTW</v>
          </cell>
        </row>
        <row r="223">
          <cell r="A223">
            <v>101125</v>
          </cell>
          <cell r="B223" t="str">
            <v>ICKLESHAM WTW</v>
          </cell>
          <cell r="C223">
            <v>488.04500000000002</v>
          </cell>
          <cell r="D223">
            <v>0.63725259774005105</v>
          </cell>
          <cell r="E223" t="str">
            <v>HAILSHAM NORTH WTW</v>
          </cell>
        </row>
        <row r="224">
          <cell r="A224">
            <v>101153</v>
          </cell>
          <cell r="B224" t="str">
            <v>STUBBS LANE BREDE WTW</v>
          </cell>
          <cell r="C224">
            <v>565.899</v>
          </cell>
          <cell r="D224">
            <v>0.7184002965516979</v>
          </cell>
          <cell r="E224" t="str">
            <v>HAILSHAM NORTH WTW</v>
          </cell>
        </row>
        <row r="225">
          <cell r="A225">
            <v>101607</v>
          </cell>
          <cell r="B225" t="str">
            <v>STONEGATE WTW</v>
          </cell>
          <cell r="C225">
            <v>314.73899999999998</v>
          </cell>
          <cell r="D225">
            <v>0.94444744517662305</v>
          </cell>
          <cell r="E225" t="str">
            <v>HAILSHAM NORTH WTW</v>
          </cell>
        </row>
        <row r="226">
          <cell r="A226">
            <v>101645</v>
          </cell>
          <cell r="B226" t="str">
            <v>WINDMILL HILL HERSTMONCEUX WTW</v>
          </cell>
          <cell r="C226">
            <v>1416.0730000000001</v>
          </cell>
          <cell r="D226">
            <v>0.93423114299531007</v>
          </cell>
          <cell r="E226" t="str">
            <v>HAILSHAM NORTH WTW</v>
          </cell>
        </row>
        <row r="227">
          <cell r="A227">
            <v>101657</v>
          </cell>
          <cell r="B227" t="str">
            <v>ST JOHNS CROWBOROUGH WTW</v>
          </cell>
          <cell r="C227">
            <v>2888.096</v>
          </cell>
          <cell r="D227">
            <v>0.83720838548802001</v>
          </cell>
          <cell r="E227" t="str">
            <v>HAILSHAM NORTH WTW</v>
          </cell>
        </row>
        <row r="228">
          <cell r="A228">
            <v>101757</v>
          </cell>
          <cell r="B228" t="str">
            <v>BODLE STREET GREEN WTW</v>
          </cell>
          <cell r="C228">
            <v>91.430999999999997</v>
          </cell>
          <cell r="D228">
            <v>1</v>
          </cell>
          <cell r="E228" t="str">
            <v>HAILSHAM NORTH WTW</v>
          </cell>
        </row>
        <row r="229">
          <cell r="A229">
            <v>101776</v>
          </cell>
          <cell r="B229" t="str">
            <v>NEAVES LANE RINGMER WTW</v>
          </cell>
          <cell r="C229">
            <v>2565.5740000000001</v>
          </cell>
          <cell r="D229">
            <v>0.65216349093009229</v>
          </cell>
          <cell r="E229" t="str">
            <v>HAILSHAM NORTH WTW</v>
          </cell>
        </row>
        <row r="230">
          <cell r="A230">
            <v>101886</v>
          </cell>
          <cell r="B230" t="str">
            <v>BARCOMBE NEW WTW</v>
          </cell>
          <cell r="C230">
            <v>1932.14</v>
          </cell>
          <cell r="D230">
            <v>0.7099480695184277</v>
          </cell>
          <cell r="E230" t="str">
            <v>HAILSHAM NORTH WTW</v>
          </cell>
        </row>
        <row r="231">
          <cell r="A231">
            <v>101922</v>
          </cell>
          <cell r="B231" t="str">
            <v>WALLCROUCH WTW</v>
          </cell>
          <cell r="C231">
            <v>20.111000000000001</v>
          </cell>
          <cell r="D231">
            <v>0.6663242992512094</v>
          </cell>
          <cell r="E231" t="str">
            <v>HAILSHAM NORTH WTW</v>
          </cell>
        </row>
        <row r="232">
          <cell r="A232">
            <v>102078</v>
          </cell>
          <cell r="B232" t="str">
            <v>LIME PARK HERSTMONCEUX WTW</v>
          </cell>
          <cell r="C232">
            <v>69.584000000000003</v>
          </cell>
          <cell r="D232">
            <v>1</v>
          </cell>
          <cell r="E232" t="str">
            <v>HAILSHAM NORTH WTW</v>
          </cell>
        </row>
        <row r="233">
          <cell r="A233">
            <v>102195</v>
          </cell>
          <cell r="B233" t="str">
            <v>GUESTLING GREEN WTW</v>
          </cell>
          <cell r="C233">
            <v>584.16300000000001</v>
          </cell>
          <cell r="D233">
            <v>0.69312502669685183</v>
          </cell>
          <cell r="E233" t="str">
            <v>HAILSHAM NORTH WTW</v>
          </cell>
        </row>
        <row r="234">
          <cell r="A234">
            <v>102222</v>
          </cell>
          <cell r="B234" t="str">
            <v>ROBERTSBRIDGE WTW</v>
          </cell>
          <cell r="C234">
            <v>2082.8980000000001</v>
          </cell>
          <cell r="D234">
            <v>0.7255593315749066</v>
          </cell>
          <cell r="E234" t="str">
            <v>HAILSHAM NORTH WTW</v>
          </cell>
        </row>
        <row r="235">
          <cell r="A235">
            <v>102258</v>
          </cell>
          <cell r="B235" t="str">
            <v>CROUCH FARM MAYFIELD WTW</v>
          </cell>
          <cell r="C235">
            <v>709.505</v>
          </cell>
          <cell r="D235">
            <v>0.93076813082873855</v>
          </cell>
          <cell r="E235" t="str">
            <v>HAILSHAM NORTH WTW</v>
          </cell>
        </row>
        <row r="236">
          <cell r="A236">
            <v>102260</v>
          </cell>
          <cell r="B236" t="str">
            <v>TICEHURST WTW</v>
          </cell>
          <cell r="C236">
            <v>1266.826</v>
          </cell>
          <cell r="D236">
            <v>0.64811185276477878</v>
          </cell>
          <cell r="E236" t="str">
            <v>HAILSHAM NORTH WTW</v>
          </cell>
        </row>
        <row r="237">
          <cell r="A237">
            <v>102421</v>
          </cell>
          <cell r="B237" t="str">
            <v>EAST DEAN WTW</v>
          </cell>
          <cell r="C237">
            <v>2892.3539999999998</v>
          </cell>
          <cell r="D237">
            <v>0.9344214629595049</v>
          </cell>
          <cell r="E237" t="str">
            <v>HAILSHAM NORTH WTW</v>
          </cell>
        </row>
        <row r="238">
          <cell r="A238">
            <v>102467</v>
          </cell>
          <cell r="B238" t="str">
            <v>BERWICK WTW</v>
          </cell>
          <cell r="C238">
            <v>394.36799999999999</v>
          </cell>
          <cell r="D238">
            <v>0.89621350883332795</v>
          </cell>
          <cell r="E238" t="str">
            <v>HAILSHAM NORTH WTW</v>
          </cell>
        </row>
        <row r="239">
          <cell r="A239">
            <v>102471</v>
          </cell>
          <cell r="B239" t="str">
            <v>MERES FARM MAYFIELD WTW</v>
          </cell>
          <cell r="C239">
            <v>934.32299999999998</v>
          </cell>
          <cell r="D239">
            <v>0.90949293342457571</v>
          </cell>
          <cell r="E239" t="str">
            <v>HAILSHAM NORTH WTW</v>
          </cell>
        </row>
        <row r="240">
          <cell r="A240">
            <v>102534</v>
          </cell>
          <cell r="B240" t="str">
            <v>BATTLE WTW</v>
          </cell>
          <cell r="C240">
            <v>2261.3829999999998</v>
          </cell>
          <cell r="D240">
            <v>0.6553515709110278</v>
          </cell>
          <cell r="E240" t="str">
            <v>HAILSHAM NORTH WTW</v>
          </cell>
        </row>
        <row r="241">
          <cell r="A241">
            <v>102540</v>
          </cell>
          <cell r="B241" t="str">
            <v>LUNSFORDS CROSS WTW</v>
          </cell>
          <cell r="C241">
            <v>234.613</v>
          </cell>
          <cell r="D241">
            <v>0.9390078926724621</v>
          </cell>
          <cell r="E241" t="str">
            <v>HAILSHAM NORTH WTW</v>
          </cell>
        </row>
        <row r="242">
          <cell r="A242">
            <v>102818</v>
          </cell>
          <cell r="B242" t="str">
            <v>WESTFIELD WTW</v>
          </cell>
          <cell r="C242">
            <v>1843.655</v>
          </cell>
          <cell r="D242">
            <v>0.60879912374638701</v>
          </cell>
          <cell r="E242" t="str">
            <v>HAILSHAM NORTH WTW</v>
          </cell>
        </row>
        <row r="243">
          <cell r="A243">
            <v>102856</v>
          </cell>
          <cell r="B243" t="str">
            <v>BLACKBOYS WTW</v>
          </cell>
          <cell r="C243">
            <v>567.04</v>
          </cell>
          <cell r="D243">
            <v>0.87705269214528658</v>
          </cell>
          <cell r="E243" t="str">
            <v>HAILSHAM NORTH WTW</v>
          </cell>
        </row>
        <row r="244">
          <cell r="A244">
            <v>102980</v>
          </cell>
          <cell r="B244" t="str">
            <v>SEDLESCOMBE WTW</v>
          </cell>
          <cell r="C244">
            <v>708.69200000000001</v>
          </cell>
          <cell r="D244">
            <v>0.73487180816591058</v>
          </cell>
          <cell r="E244" t="str">
            <v>HAILSHAM NORTH WTW</v>
          </cell>
        </row>
        <row r="245">
          <cell r="A245">
            <v>103000</v>
          </cell>
          <cell r="B245" t="str">
            <v>HAILSHAM SOUTH WTW</v>
          </cell>
          <cell r="C245">
            <v>14583.487999999999</v>
          </cell>
          <cell r="D245">
            <v>0.70589100861542542</v>
          </cell>
          <cell r="E245" t="str">
            <v>HAILSHAM NORTH WTW</v>
          </cell>
        </row>
        <row r="246">
          <cell r="A246">
            <v>103026</v>
          </cell>
          <cell r="B246" t="str">
            <v>STAPLECROSS WTW</v>
          </cell>
          <cell r="C246">
            <v>642.78800000000001</v>
          </cell>
          <cell r="D246">
            <v>0.85885081798115515</v>
          </cell>
          <cell r="E246" t="str">
            <v>HAILSHAM NORTH WTW</v>
          </cell>
        </row>
        <row r="247">
          <cell r="A247">
            <v>103031</v>
          </cell>
          <cell r="B247" t="str">
            <v>NETHERFIELD WTW</v>
          </cell>
          <cell r="C247">
            <v>122.467</v>
          </cell>
          <cell r="D247">
            <v>0.86233435198355135</v>
          </cell>
          <cell r="E247" t="str">
            <v>HAILSHAM NORTH WTW</v>
          </cell>
        </row>
        <row r="248">
          <cell r="A248">
            <v>103172</v>
          </cell>
          <cell r="B248" t="str">
            <v>BUXTED WTW</v>
          </cell>
          <cell r="C248">
            <v>2873.373</v>
          </cell>
          <cell r="D248">
            <v>0.84071523788011604</v>
          </cell>
          <cell r="E248" t="str">
            <v>HAILSHAM NORTH WTW</v>
          </cell>
        </row>
        <row r="249">
          <cell r="A249">
            <v>103185</v>
          </cell>
          <cell r="B249" t="str">
            <v>BURWASH VILLAGE WTW</v>
          </cell>
          <cell r="C249">
            <v>1811.4369999999999</v>
          </cell>
          <cell r="D249">
            <v>0.91811162983533223</v>
          </cell>
          <cell r="E249" t="str">
            <v>HAILSHAM NORTH WTW</v>
          </cell>
        </row>
        <row r="250">
          <cell r="A250">
            <v>103200</v>
          </cell>
          <cell r="B250" t="str">
            <v>WILMINGTON WTW</v>
          </cell>
          <cell r="C250">
            <v>542.54399999999998</v>
          </cell>
          <cell r="D250">
            <v>0.91778187151419177</v>
          </cell>
          <cell r="E250" t="str">
            <v>HAILSHAM NORTH WTW</v>
          </cell>
        </row>
        <row r="251">
          <cell r="A251">
            <v>103210</v>
          </cell>
          <cell r="B251" t="str">
            <v>HALLAND WTW</v>
          </cell>
          <cell r="C251">
            <v>274.92700000000002</v>
          </cell>
          <cell r="D251">
            <v>0.9151147192847563</v>
          </cell>
          <cell r="E251" t="str">
            <v>HAILSHAM NORTH WTW</v>
          </cell>
        </row>
        <row r="252">
          <cell r="A252">
            <v>111819</v>
          </cell>
          <cell r="B252" t="str">
            <v>RUSHLAKE GREEN WTW</v>
          </cell>
          <cell r="C252">
            <v>1695.346</v>
          </cell>
          <cell r="D252">
            <v>0.92221970786560858</v>
          </cell>
          <cell r="E252" t="str">
            <v>HAILSHAM NORTH WTW</v>
          </cell>
        </row>
        <row r="253">
          <cell r="A253">
            <v>100352</v>
          </cell>
          <cell r="B253" t="str">
            <v>WOULDHAM WTW</v>
          </cell>
          <cell r="C253">
            <v>439.72699999999998</v>
          </cell>
          <cell r="D253">
            <v>0.52764918343592881</v>
          </cell>
          <cell r="E253" t="str">
            <v>HAM HILL WTW</v>
          </cell>
        </row>
        <row r="254">
          <cell r="A254">
            <v>101654</v>
          </cell>
          <cell r="B254" t="str">
            <v>EAST PECKHAM WTW</v>
          </cell>
          <cell r="C254">
            <v>836.97400000000005</v>
          </cell>
          <cell r="D254">
            <v>0.57081107476084181</v>
          </cell>
          <cell r="E254" t="str">
            <v>HAM HILL WTW</v>
          </cell>
        </row>
        <row r="255">
          <cell r="A255">
            <v>102931</v>
          </cell>
          <cell r="B255" t="str">
            <v>BIDBOROUGH WTW</v>
          </cell>
          <cell r="C255">
            <v>2253.6529999999998</v>
          </cell>
          <cell r="D255">
            <v>0.65470669765817702</v>
          </cell>
          <cell r="E255" t="str">
            <v>HAM HILL WTW</v>
          </cell>
        </row>
        <row r="256">
          <cell r="A256">
            <v>102940</v>
          </cell>
          <cell r="B256" t="str">
            <v>PENSHURST WTW</v>
          </cell>
          <cell r="C256">
            <v>185.744</v>
          </cell>
          <cell r="D256">
            <v>0.3860249266892643</v>
          </cell>
          <cell r="E256" t="str">
            <v>HAM HILL WTW</v>
          </cell>
        </row>
        <row r="257">
          <cell r="A257">
            <v>102970</v>
          </cell>
          <cell r="B257" t="str">
            <v>SUTTON VALENCE WTW</v>
          </cell>
          <cell r="C257">
            <v>757.88199999999995</v>
          </cell>
          <cell r="D257">
            <v>0.53117456917698569</v>
          </cell>
          <cell r="E257" t="str">
            <v>HAM HILL WTW</v>
          </cell>
        </row>
        <row r="258">
          <cell r="A258">
            <v>103234</v>
          </cell>
          <cell r="B258" t="str">
            <v>DITTON WTW</v>
          </cell>
          <cell r="C258">
            <v>5695.9279999999999</v>
          </cell>
          <cell r="D258">
            <v>0.7579442100234598</v>
          </cell>
          <cell r="E258" t="str">
            <v>HAM HILL WTW</v>
          </cell>
        </row>
        <row r="259">
          <cell r="A259">
            <v>100802</v>
          </cell>
          <cell r="B259" t="str">
            <v>COLDHARBOUR WTW</v>
          </cell>
          <cell r="C259">
            <v>78.906000000000006</v>
          </cell>
          <cell r="D259">
            <v>0.6242711456759259</v>
          </cell>
          <cell r="E259" t="str">
            <v>HORSHAM NEW WTW</v>
          </cell>
        </row>
        <row r="260">
          <cell r="A260">
            <v>101914</v>
          </cell>
          <cell r="B260" t="str">
            <v>KIRDFORD WTW</v>
          </cell>
          <cell r="C260">
            <v>150.047</v>
          </cell>
          <cell r="D260">
            <v>0.56616809170559423</v>
          </cell>
          <cell r="E260" t="str">
            <v>HORSHAM NEW WTW</v>
          </cell>
        </row>
        <row r="261">
          <cell r="A261">
            <v>102191</v>
          </cell>
          <cell r="B261" t="str">
            <v>MONKS GATE WTW</v>
          </cell>
          <cell r="C261">
            <v>349.35599999999999</v>
          </cell>
          <cell r="D261">
            <v>0.53144500053242461</v>
          </cell>
          <cell r="E261" t="str">
            <v>HORSHAM NEW WTW</v>
          </cell>
        </row>
        <row r="262">
          <cell r="A262">
            <v>102484</v>
          </cell>
          <cell r="B262" t="str">
            <v>FOREST GREEN WTW</v>
          </cell>
          <cell r="C262">
            <v>74.775000000000006</v>
          </cell>
          <cell r="D262">
            <v>0.56887776450628791</v>
          </cell>
          <cell r="E262" t="str">
            <v>HORSHAM NEW WTW</v>
          </cell>
        </row>
        <row r="263">
          <cell r="A263">
            <v>108157</v>
          </cell>
          <cell r="B263" t="str">
            <v>NEWHAVEN MAIN WTW</v>
          </cell>
          <cell r="C263">
            <v>12515.074000000001</v>
          </cell>
          <cell r="D263">
            <v>0.99549021339079546</v>
          </cell>
          <cell r="E263" t="str">
            <v>PEACEHAVEN WTW</v>
          </cell>
        </row>
        <row r="264">
          <cell r="A264">
            <v>100834</v>
          </cell>
          <cell r="B264" t="str">
            <v>CHICHESTER WTW</v>
          </cell>
          <cell r="C264">
            <v>2959.3</v>
          </cell>
          <cell r="D264">
            <v>0.70963584911587474</v>
          </cell>
          <cell r="E264" t="str">
            <v>PEEL COMMON WTW</v>
          </cell>
        </row>
        <row r="265">
          <cell r="A265">
            <v>100505</v>
          </cell>
          <cell r="B265" t="str">
            <v>EASTCHURCH WTW</v>
          </cell>
          <cell r="C265">
            <v>7017.8209999999999</v>
          </cell>
          <cell r="D265">
            <v>0.96832738082425562</v>
          </cell>
          <cell r="E265" t="str">
            <v>QUEENBOROUGH WTW</v>
          </cell>
        </row>
        <row r="266">
          <cell r="A266">
            <v>102131</v>
          </cell>
          <cell r="B266" t="str">
            <v>TEYNHAM WTW</v>
          </cell>
          <cell r="C266">
            <v>2356.8580000000002</v>
          </cell>
          <cell r="D266">
            <v>0.94545476426390895</v>
          </cell>
          <cell r="E266" t="str">
            <v>QUEENBOROUGH WTW</v>
          </cell>
        </row>
        <row r="267">
          <cell r="A267">
            <v>103224</v>
          </cell>
          <cell r="B267" t="str">
            <v>SITTINGBOURNE WTW</v>
          </cell>
          <cell r="C267">
            <v>44968.41</v>
          </cell>
          <cell r="D267">
            <v>0.96164985687334192</v>
          </cell>
          <cell r="E267" t="str">
            <v>QUEENBOROUGH WTW</v>
          </cell>
        </row>
        <row r="268">
          <cell r="A268">
            <v>100106</v>
          </cell>
          <cell r="B268" t="str">
            <v>ROUD WTW</v>
          </cell>
          <cell r="C268">
            <v>2243.9389999999999</v>
          </cell>
          <cell r="D268">
            <v>1</v>
          </cell>
          <cell r="E268" t="str">
            <v>SANDOWN NEW WTW</v>
          </cell>
        </row>
        <row r="269">
          <cell r="A269">
            <v>100231</v>
          </cell>
          <cell r="B269" t="str">
            <v>NEWTOWN IOW WTW</v>
          </cell>
          <cell r="C269">
            <v>24.077000000000002</v>
          </cell>
          <cell r="D269">
            <v>1</v>
          </cell>
          <cell r="E269" t="str">
            <v>SANDOWN NEW WTW</v>
          </cell>
        </row>
        <row r="270">
          <cell r="A270">
            <v>100770</v>
          </cell>
          <cell r="B270" t="str">
            <v>BLACKWATER WTW</v>
          </cell>
          <cell r="C270">
            <v>45.335999999999999</v>
          </cell>
          <cell r="D270">
            <v>0.7353174924985808</v>
          </cell>
          <cell r="E270" t="str">
            <v>SANDOWN NEW WTW</v>
          </cell>
        </row>
        <row r="271">
          <cell r="A271">
            <v>100796</v>
          </cell>
          <cell r="B271" t="str">
            <v>CHILLERTON WTW</v>
          </cell>
          <cell r="C271">
            <v>747.07799999999997</v>
          </cell>
          <cell r="D271">
            <v>1</v>
          </cell>
          <cell r="E271" t="str">
            <v>SANDOWN NEW WTW</v>
          </cell>
        </row>
        <row r="272">
          <cell r="A272">
            <v>100877</v>
          </cell>
          <cell r="B272" t="str">
            <v>ST HELENS WTW</v>
          </cell>
          <cell r="C272">
            <v>1483.8510000000001</v>
          </cell>
          <cell r="D272">
            <v>1</v>
          </cell>
          <cell r="E272" t="str">
            <v>SANDOWN NEW WTW</v>
          </cell>
        </row>
        <row r="273">
          <cell r="A273">
            <v>100958</v>
          </cell>
          <cell r="B273" t="str">
            <v>SHORWELL WTW</v>
          </cell>
          <cell r="C273">
            <v>940.73</v>
          </cell>
          <cell r="D273">
            <v>1</v>
          </cell>
          <cell r="E273" t="str">
            <v>SANDOWN NEW WTW</v>
          </cell>
        </row>
        <row r="274">
          <cell r="A274">
            <v>101636</v>
          </cell>
          <cell r="B274" t="str">
            <v>HIGHWOOD LANE ROOKLEY WTW</v>
          </cell>
          <cell r="C274">
            <v>48.206000000000003</v>
          </cell>
          <cell r="D274">
            <v>1</v>
          </cell>
          <cell r="E274" t="str">
            <v>SANDOWN NEW WTW</v>
          </cell>
        </row>
        <row r="275">
          <cell r="A275">
            <v>102137</v>
          </cell>
          <cell r="B275" t="str">
            <v>CHALE WTW</v>
          </cell>
          <cell r="C275">
            <v>742.02</v>
          </cell>
          <cell r="D275">
            <v>1</v>
          </cell>
          <cell r="E275" t="str">
            <v>SANDOWN NEW WTW</v>
          </cell>
        </row>
        <row r="276">
          <cell r="A276">
            <v>102198</v>
          </cell>
          <cell r="B276" t="str">
            <v>WROXALL WTW</v>
          </cell>
          <cell r="C276">
            <v>1922.825</v>
          </cell>
          <cell r="D276">
            <v>1</v>
          </cell>
          <cell r="E276" t="str">
            <v>SANDOWN NEW WTW</v>
          </cell>
        </row>
        <row r="277">
          <cell r="A277">
            <v>102288</v>
          </cell>
          <cell r="B277" t="str">
            <v>WILLOW WOOD ST LAWRENCE WTW</v>
          </cell>
          <cell r="C277">
            <v>376.32900000000001</v>
          </cell>
          <cell r="D277">
            <v>1</v>
          </cell>
          <cell r="E277" t="str">
            <v>SANDOWN NEW WTW</v>
          </cell>
        </row>
        <row r="278">
          <cell r="A278">
            <v>102424</v>
          </cell>
          <cell r="B278" t="str">
            <v>KNIGHTON WTW</v>
          </cell>
          <cell r="C278">
            <v>48.957000000000001</v>
          </cell>
          <cell r="D278">
            <v>1</v>
          </cell>
          <cell r="E278" t="str">
            <v>SANDOWN NEW WTW</v>
          </cell>
        </row>
        <row r="279">
          <cell r="A279">
            <v>102473</v>
          </cell>
          <cell r="B279" t="str">
            <v>SHALFLEET WTW</v>
          </cell>
          <cell r="C279">
            <v>1080.0820000000001</v>
          </cell>
          <cell r="D279">
            <v>1</v>
          </cell>
          <cell r="E279" t="str">
            <v>SANDOWN NEW WTW</v>
          </cell>
        </row>
        <row r="280">
          <cell r="A280">
            <v>102763</v>
          </cell>
          <cell r="B280" t="str">
            <v>GODSHILL WTW</v>
          </cell>
          <cell r="C280">
            <v>2867.569</v>
          </cell>
          <cell r="D280">
            <v>1</v>
          </cell>
          <cell r="E280" t="str">
            <v>SANDOWN NEW WTW</v>
          </cell>
        </row>
        <row r="281">
          <cell r="A281">
            <v>103170</v>
          </cell>
          <cell r="B281" t="str">
            <v>CALBOURNE WTW</v>
          </cell>
          <cell r="C281">
            <v>212.05099999999999</v>
          </cell>
          <cell r="D281">
            <v>1</v>
          </cell>
          <cell r="E281" t="str">
            <v>SANDOWN NEW WTW</v>
          </cell>
        </row>
        <row r="282">
          <cell r="A282">
            <v>103252</v>
          </cell>
          <cell r="B282" t="str">
            <v>BRIGHSTONE WTW</v>
          </cell>
          <cell r="C282">
            <v>1516.64</v>
          </cell>
          <cell r="D282">
            <v>1</v>
          </cell>
          <cell r="E282" t="str">
            <v>SANDOWN NEW WTW</v>
          </cell>
        </row>
        <row r="283">
          <cell r="A283">
            <v>100060</v>
          </cell>
          <cell r="B283" t="str">
            <v>FOREST ROW WTW</v>
          </cell>
          <cell r="C283">
            <v>1732.6510000000001</v>
          </cell>
          <cell r="D283">
            <v>0.68103602789154694</v>
          </cell>
          <cell r="E283" t="str">
            <v>SCAYNES HILL WTW</v>
          </cell>
        </row>
        <row r="284">
          <cell r="A284">
            <v>100140</v>
          </cell>
          <cell r="B284" t="str">
            <v>MARKBEECH WTW</v>
          </cell>
          <cell r="C284">
            <v>27.716000000000001</v>
          </cell>
          <cell r="D284">
            <v>0.33141613555106481</v>
          </cell>
          <cell r="E284" t="str">
            <v>SCAYNES HILL WTW</v>
          </cell>
        </row>
        <row r="285">
          <cell r="A285">
            <v>100294</v>
          </cell>
          <cell r="B285" t="str">
            <v>NUTLEY WTW</v>
          </cell>
          <cell r="C285">
            <v>1105.875</v>
          </cell>
          <cell r="D285">
            <v>0.74358084733420338</v>
          </cell>
          <cell r="E285" t="str">
            <v>SCAYNES HILL WTW</v>
          </cell>
        </row>
        <row r="286">
          <cell r="A286">
            <v>100387</v>
          </cell>
          <cell r="B286" t="str">
            <v>NEWICK WTW</v>
          </cell>
          <cell r="C286">
            <v>1413.4770000000001</v>
          </cell>
          <cell r="D286">
            <v>0.69860809894448417</v>
          </cell>
          <cell r="E286" t="str">
            <v>SCAYNES HILL WTW</v>
          </cell>
        </row>
        <row r="287">
          <cell r="A287">
            <v>100470</v>
          </cell>
          <cell r="B287" t="str">
            <v>HIGH HURSTWOOD WTW</v>
          </cell>
          <cell r="C287">
            <v>120.191</v>
          </cell>
          <cell r="D287">
            <v>0.67712476479138262</v>
          </cell>
          <cell r="E287" t="str">
            <v>SCAYNES HILL WTW</v>
          </cell>
        </row>
        <row r="288">
          <cell r="A288">
            <v>100700</v>
          </cell>
          <cell r="B288" t="str">
            <v>FORDCOMBE WTW</v>
          </cell>
          <cell r="C288">
            <v>300.57400000000001</v>
          </cell>
          <cell r="D288">
            <v>0.44777582456872156</v>
          </cell>
          <cell r="E288" t="str">
            <v>SCAYNES HILL WTW</v>
          </cell>
        </row>
        <row r="289">
          <cell r="A289">
            <v>100885</v>
          </cell>
          <cell r="B289" t="str">
            <v>HIGHBROOK WTW</v>
          </cell>
          <cell r="C289">
            <v>147.81100000000001</v>
          </cell>
          <cell r="D289">
            <v>0.83048285781708264</v>
          </cell>
          <cell r="E289" t="str">
            <v>SCAYNES HILL WTW</v>
          </cell>
        </row>
        <row r="290">
          <cell r="A290">
            <v>100916</v>
          </cell>
          <cell r="B290" t="str">
            <v>COOKSBRIDGE WTW</v>
          </cell>
          <cell r="C290">
            <v>358.68700000000001</v>
          </cell>
          <cell r="D290">
            <v>0.41007515839969999</v>
          </cell>
          <cell r="E290" t="str">
            <v>SCAYNES HILL WTW</v>
          </cell>
        </row>
        <row r="291">
          <cell r="A291">
            <v>101392</v>
          </cell>
          <cell r="B291" t="str">
            <v>ARDINGLY WTW</v>
          </cell>
          <cell r="C291">
            <v>694.875</v>
          </cell>
          <cell r="D291">
            <v>0.73917839636450289</v>
          </cell>
          <cell r="E291" t="str">
            <v>SCAYNES HILL WTW</v>
          </cell>
        </row>
        <row r="292">
          <cell r="A292">
            <v>101395</v>
          </cell>
          <cell r="B292" t="str">
            <v>HARTFIELD WTW</v>
          </cell>
          <cell r="C292">
            <v>399.185</v>
          </cell>
          <cell r="D292">
            <v>0.54940646182431263</v>
          </cell>
          <cell r="E292" t="str">
            <v>SCAYNES HILL WTW</v>
          </cell>
        </row>
        <row r="293">
          <cell r="A293">
            <v>101447</v>
          </cell>
          <cell r="B293" t="str">
            <v>RIPE WTW</v>
          </cell>
          <cell r="C293">
            <v>604.82799999999997</v>
          </cell>
          <cell r="D293">
            <v>0.63759933038302685</v>
          </cell>
          <cell r="E293" t="str">
            <v>SCAYNES HILL WTW</v>
          </cell>
        </row>
        <row r="294">
          <cell r="A294">
            <v>101662</v>
          </cell>
          <cell r="B294" t="str">
            <v>LUXFORDS LANE EAST GRINSTEAD W</v>
          </cell>
          <cell r="C294">
            <v>5973.5519999999997</v>
          </cell>
          <cell r="D294">
            <v>0.67426306065018771</v>
          </cell>
          <cell r="E294" t="str">
            <v>SCAYNES HILL WTW</v>
          </cell>
        </row>
        <row r="295">
          <cell r="A295">
            <v>101758</v>
          </cell>
          <cell r="B295" t="str">
            <v>WEST HOATHLY WTW</v>
          </cell>
          <cell r="C295">
            <v>1249.624</v>
          </cell>
          <cell r="D295">
            <v>0.90809890065170251</v>
          </cell>
          <cell r="E295" t="str">
            <v>SCAYNES HILL WTW</v>
          </cell>
        </row>
        <row r="296">
          <cell r="A296">
            <v>102088</v>
          </cell>
          <cell r="B296" t="str">
            <v>REDGATE MILL CROWBOROUGH WTW</v>
          </cell>
          <cell r="C296">
            <v>7134.1660000000002</v>
          </cell>
          <cell r="D296">
            <v>0.43488220294225649</v>
          </cell>
          <cell r="E296" t="str">
            <v>SCAYNES HILL WTW</v>
          </cell>
        </row>
        <row r="297">
          <cell r="A297">
            <v>102493</v>
          </cell>
          <cell r="B297" t="str">
            <v>FRANT WTW</v>
          </cell>
          <cell r="C297">
            <v>321.39499999999998</v>
          </cell>
          <cell r="D297">
            <v>0.66706724532640926</v>
          </cell>
          <cell r="E297" t="str">
            <v>SCAYNES HILL WTW</v>
          </cell>
        </row>
        <row r="298">
          <cell r="A298">
            <v>102861</v>
          </cell>
          <cell r="B298" t="str">
            <v>BLACKHAM WTW</v>
          </cell>
          <cell r="C298">
            <v>377.10500000000002</v>
          </cell>
          <cell r="D298">
            <v>0.55139081407658252</v>
          </cell>
          <cell r="E298" t="str">
            <v>SCAYNES HILL WTW</v>
          </cell>
        </row>
        <row r="299">
          <cell r="A299">
            <v>111189</v>
          </cell>
          <cell r="B299" t="str">
            <v>THRESHERS FIELD HEVER WTW</v>
          </cell>
          <cell r="C299">
            <v>81.301000000000002</v>
          </cell>
          <cell r="D299">
            <v>0.59518440972781439</v>
          </cell>
          <cell r="E299" t="str">
            <v>SCAYNES HILL WTW</v>
          </cell>
        </row>
        <row r="300">
          <cell r="A300">
            <v>111156</v>
          </cell>
          <cell r="B300" t="str">
            <v>TWO PICTURES OFF BULL LANE MIN</v>
          </cell>
          <cell r="C300">
            <v>394.98899999999998</v>
          </cell>
          <cell r="D300">
            <v>0.9061625356739742</v>
          </cell>
          <cell r="E300" t="str">
            <v>SLOWHILL COPSE CESS WTW</v>
          </cell>
        </row>
        <row r="301">
          <cell r="A301">
            <v>111161</v>
          </cell>
          <cell r="B301" t="str">
            <v>GRAEMAR COTTAGES SHERFIELD ENG</v>
          </cell>
          <cell r="C301">
            <v>107.011</v>
          </cell>
          <cell r="D301">
            <v>0.87702432467873059</v>
          </cell>
          <cell r="E301" t="str">
            <v>SLOWHILL COPSE CESS WTW</v>
          </cell>
        </row>
        <row r="302">
          <cell r="A302">
            <v>100041</v>
          </cell>
          <cell r="B302" t="str">
            <v>BISHOPS WALTHAM WTW</v>
          </cell>
          <cell r="C302">
            <v>8478.3860000000004</v>
          </cell>
          <cell r="D302">
            <v>0.84325735146098291</v>
          </cell>
          <cell r="E302" t="str">
            <v>SLOWHILL COPSE MARCHWOOD WTW</v>
          </cell>
        </row>
        <row r="303">
          <cell r="A303">
            <v>100103</v>
          </cell>
          <cell r="B303" t="str">
            <v>EAST END WTW</v>
          </cell>
          <cell r="C303">
            <v>211.42400000000001</v>
          </cell>
          <cell r="D303">
            <v>0.88776542810714132</v>
          </cell>
          <cell r="E303" t="str">
            <v>SLOWHILL COPSE MARCHWOOD WTW</v>
          </cell>
        </row>
        <row r="304">
          <cell r="A304">
            <v>100282</v>
          </cell>
          <cell r="B304" t="str">
            <v>WHITEPARISH WTW</v>
          </cell>
          <cell r="C304">
            <v>840.66700000000003</v>
          </cell>
          <cell r="D304">
            <v>0.97785064481120942</v>
          </cell>
          <cell r="E304" t="str">
            <v>SLOWHILL COPSE MARCHWOOD WTW</v>
          </cell>
        </row>
        <row r="305">
          <cell r="A305">
            <v>100345</v>
          </cell>
          <cell r="B305" t="str">
            <v>BEAULIEU VILLAGE WTW</v>
          </cell>
          <cell r="C305">
            <v>1045.546</v>
          </cell>
          <cell r="D305">
            <v>0.97464451044329226</v>
          </cell>
          <cell r="E305" t="str">
            <v>SLOWHILL COPSE MARCHWOOD WTW</v>
          </cell>
        </row>
        <row r="306">
          <cell r="A306">
            <v>100359</v>
          </cell>
          <cell r="B306" t="str">
            <v>WEST WELLOW WTW</v>
          </cell>
          <cell r="C306">
            <v>2616.1610000000001</v>
          </cell>
          <cell r="D306">
            <v>0.95209849100220389</v>
          </cell>
          <cell r="E306" t="str">
            <v>SLOWHILL COPSE MARCHWOOD WTW</v>
          </cell>
        </row>
        <row r="307">
          <cell r="A307">
            <v>100628</v>
          </cell>
          <cell r="B307" t="str">
            <v>REDLYNCH WTW</v>
          </cell>
          <cell r="C307">
            <v>335.71</v>
          </cell>
          <cell r="D307">
            <v>1</v>
          </cell>
          <cell r="E307" t="str">
            <v>SLOWHILL COPSE MARCHWOOD WTW</v>
          </cell>
        </row>
        <row r="308">
          <cell r="A308">
            <v>100665</v>
          </cell>
          <cell r="B308" t="str">
            <v>MORESTEAD ROAD WINCHESTER WTW</v>
          </cell>
          <cell r="C308">
            <v>11168.05</v>
          </cell>
          <cell r="D308">
            <v>0.56727029617797253</v>
          </cell>
          <cell r="E308" t="str">
            <v>SLOWHILL COPSE MARCHWOOD WTW</v>
          </cell>
        </row>
        <row r="309">
          <cell r="A309">
            <v>100793</v>
          </cell>
          <cell r="B309" t="str">
            <v>ROMSEY WTW</v>
          </cell>
          <cell r="C309">
            <v>15497.6</v>
          </cell>
          <cell r="D309">
            <v>0.81349011172996089</v>
          </cell>
          <cell r="E309" t="str">
            <v>SLOWHILL COPSE MARCHWOOD WTW</v>
          </cell>
        </row>
        <row r="310">
          <cell r="A310">
            <v>101116</v>
          </cell>
          <cell r="B310" t="str">
            <v>DUNBRIDGE WTW</v>
          </cell>
          <cell r="C310">
            <v>132.054</v>
          </cell>
          <cell r="D310">
            <v>0.9024150231661815</v>
          </cell>
          <cell r="E310" t="str">
            <v>SLOWHILL COPSE MARCHWOOD WTW</v>
          </cell>
        </row>
        <row r="311">
          <cell r="A311">
            <v>101124</v>
          </cell>
          <cell r="B311" t="str">
            <v>BANK WTW</v>
          </cell>
          <cell r="C311">
            <v>663.68</v>
          </cell>
          <cell r="D311">
            <v>0.88978267572966518</v>
          </cell>
          <cell r="E311" t="str">
            <v>SLOWHILL COPSE MARCHWOOD WTW</v>
          </cell>
        </row>
        <row r="312">
          <cell r="A312">
            <v>101307</v>
          </cell>
          <cell r="B312" t="str">
            <v>CHICKENHALL EASTLEIGH WTW</v>
          </cell>
          <cell r="C312">
            <v>482.91399999999999</v>
          </cell>
          <cell r="D312">
            <v>1</v>
          </cell>
          <cell r="E312" t="str">
            <v>SLOWHILL COPSE MARCHWOOD WTW</v>
          </cell>
        </row>
        <row r="313">
          <cell r="A313">
            <v>101363</v>
          </cell>
          <cell r="B313" t="str">
            <v>BOLDRE WTW</v>
          </cell>
          <cell r="C313">
            <v>363.78500000000003</v>
          </cell>
          <cell r="D313">
            <v>0.93043211376395518</v>
          </cell>
          <cell r="E313" t="str">
            <v>SLOWHILL COPSE MARCHWOOD WTW</v>
          </cell>
        </row>
        <row r="314">
          <cell r="A314">
            <v>101718</v>
          </cell>
          <cell r="B314" t="str">
            <v>HARESTOCK WTW</v>
          </cell>
          <cell r="C314">
            <v>8073.9859999999999</v>
          </cell>
          <cell r="D314">
            <v>0.69121189413875439</v>
          </cell>
          <cell r="E314" t="str">
            <v>SLOWHILL COPSE MARCHWOOD WTW</v>
          </cell>
        </row>
        <row r="315">
          <cell r="A315">
            <v>101867</v>
          </cell>
          <cell r="B315" t="str">
            <v>MINSTEAD WTW</v>
          </cell>
          <cell r="C315">
            <v>170.54400000000001</v>
          </cell>
          <cell r="D315">
            <v>0.79343456900401976</v>
          </cell>
          <cell r="E315" t="str">
            <v>SLOWHILL COPSE MARCHWOOD WTW</v>
          </cell>
        </row>
        <row r="316">
          <cell r="A316">
            <v>102201</v>
          </cell>
          <cell r="B316" t="str">
            <v>MILFORD ROAD PENNINGTON WTW</v>
          </cell>
          <cell r="C316">
            <v>29260.429</v>
          </cell>
          <cell r="D316">
            <v>0.98665373132909118</v>
          </cell>
          <cell r="E316" t="str">
            <v>SLOWHILL COPSE MARCHWOOD WTW</v>
          </cell>
        </row>
        <row r="317">
          <cell r="A317">
            <v>102223</v>
          </cell>
          <cell r="B317" t="str">
            <v>LYNDHURST WTW</v>
          </cell>
          <cell r="C317">
            <v>3056.95</v>
          </cell>
          <cell r="D317">
            <v>0.97425527371698639</v>
          </cell>
          <cell r="E317" t="str">
            <v>SLOWHILL COPSE MARCHWOOD WTW</v>
          </cell>
        </row>
        <row r="318">
          <cell r="A318">
            <v>102292</v>
          </cell>
          <cell r="B318" t="str">
            <v>WICKHAM WTW</v>
          </cell>
          <cell r="C318">
            <v>736.89300000000003</v>
          </cell>
          <cell r="D318">
            <v>0.93125176135767662</v>
          </cell>
          <cell r="E318" t="str">
            <v>SLOWHILL COPSE MARCHWOOD WTW</v>
          </cell>
        </row>
        <row r="319">
          <cell r="A319">
            <v>102314</v>
          </cell>
          <cell r="B319" t="str">
            <v>ASHLETT CREEK FAWLEY WTW</v>
          </cell>
          <cell r="C319">
            <v>6906.8850000000002</v>
          </cell>
          <cell r="D319">
            <v>0.98458634140611601</v>
          </cell>
          <cell r="E319" t="str">
            <v>SLOWHILL COPSE MARCHWOOD WTW</v>
          </cell>
        </row>
        <row r="320">
          <cell r="A320">
            <v>102387</v>
          </cell>
          <cell r="B320" t="str">
            <v>BROCKENHURST WTW</v>
          </cell>
          <cell r="C320">
            <v>5605.5439999999999</v>
          </cell>
          <cell r="D320">
            <v>0.99227867916008095</v>
          </cell>
          <cell r="E320" t="str">
            <v>SLOWHILL COPSE MARCHWOOD WTW</v>
          </cell>
        </row>
        <row r="321">
          <cell r="A321">
            <v>102595</v>
          </cell>
          <cell r="B321" t="str">
            <v>CANTERTON LANE BROOK H WTW</v>
          </cell>
          <cell r="C321">
            <v>515.21</v>
          </cell>
          <cell r="D321">
            <v>0.84755633129728558</v>
          </cell>
          <cell r="E321" t="str">
            <v>SLOWHILL COPSE MARCHWOOD WTW</v>
          </cell>
        </row>
        <row r="322">
          <cell r="A322">
            <v>102992</v>
          </cell>
          <cell r="B322" t="str">
            <v>EAST BOLDRE WTW</v>
          </cell>
          <cell r="C322">
            <v>730.77499999999998</v>
          </cell>
          <cell r="D322">
            <v>0.7989746796830669</v>
          </cell>
          <cell r="E322" t="str">
            <v>SLOWHILL COPSE MARCHWOOD WTW</v>
          </cell>
        </row>
        <row r="323">
          <cell r="A323">
            <v>103007</v>
          </cell>
          <cell r="B323" t="str">
            <v>FLEXFORD LANE SWAY WTW</v>
          </cell>
          <cell r="C323">
            <v>1785.223</v>
          </cell>
          <cell r="D323">
            <v>0.98249884563926826</v>
          </cell>
          <cell r="E323" t="str">
            <v>SLOWHILL COPSE MARCHWOOD WTW</v>
          </cell>
        </row>
        <row r="324">
          <cell r="A324">
            <v>107435</v>
          </cell>
          <cell r="B324" t="str">
            <v>PIPS VIEW COTTAGES GDS</v>
          </cell>
          <cell r="C324">
            <v>1027.8330000000001</v>
          </cell>
          <cell r="D324">
            <v>0.74437553909004861</v>
          </cell>
          <cell r="E324" t="str">
            <v>WHITEWALL CREEK WTW</v>
          </cell>
        </row>
        <row r="330">
          <cell r="A330">
            <v>0</v>
          </cell>
          <cell r="B330">
            <v>0</v>
          </cell>
          <cell r="C330">
            <v>0</v>
          </cell>
          <cell r="D330">
            <v>0</v>
          </cell>
          <cell r="E330">
            <v>0</v>
          </cell>
        </row>
        <row r="331">
          <cell r="A331">
            <v>0</v>
          </cell>
          <cell r="B331">
            <v>0</v>
          </cell>
          <cell r="C331">
            <v>0</v>
          </cell>
          <cell r="D331">
            <v>0</v>
          </cell>
          <cell r="E331">
            <v>0</v>
          </cell>
        </row>
        <row r="332">
          <cell r="A332">
            <v>0</v>
          </cell>
          <cell r="B332">
            <v>0</v>
          </cell>
          <cell r="C332">
            <v>0</v>
          </cell>
          <cell r="D332">
            <v>0</v>
          </cell>
          <cell r="E332">
            <v>0</v>
          </cell>
        </row>
        <row r="333">
          <cell r="A333">
            <v>0</v>
          </cell>
          <cell r="B333">
            <v>0</v>
          </cell>
          <cell r="C333">
            <v>0</v>
          </cell>
          <cell r="D333">
            <v>0</v>
          </cell>
          <cell r="E333">
            <v>0</v>
          </cell>
        </row>
        <row r="334">
          <cell r="A334">
            <v>0</v>
          </cell>
          <cell r="B334">
            <v>0</v>
          </cell>
          <cell r="C334">
            <v>0</v>
          </cell>
          <cell r="D334">
            <v>0</v>
          </cell>
          <cell r="E334">
            <v>0</v>
          </cell>
        </row>
        <row r="335">
          <cell r="A335">
            <v>0</v>
          </cell>
          <cell r="B335">
            <v>0</v>
          </cell>
          <cell r="C335">
            <v>0</v>
          </cell>
          <cell r="D335">
            <v>0</v>
          </cell>
          <cell r="E335">
            <v>0</v>
          </cell>
        </row>
        <row r="336">
          <cell r="A336">
            <v>0</v>
          </cell>
          <cell r="B336">
            <v>0</v>
          </cell>
          <cell r="C336">
            <v>0</v>
          </cell>
          <cell r="D336">
            <v>0</v>
          </cell>
          <cell r="E336">
            <v>0</v>
          </cell>
        </row>
        <row r="337">
          <cell r="A337">
            <v>0</v>
          </cell>
          <cell r="B337">
            <v>0</v>
          </cell>
          <cell r="C337">
            <v>0</v>
          </cell>
          <cell r="D337">
            <v>0</v>
          </cell>
          <cell r="E337">
            <v>0</v>
          </cell>
        </row>
        <row r="338">
          <cell r="A338">
            <v>0</v>
          </cell>
          <cell r="B338">
            <v>0</v>
          </cell>
          <cell r="C338">
            <v>0</v>
          </cell>
          <cell r="D338">
            <v>0</v>
          </cell>
          <cell r="E338">
            <v>0</v>
          </cell>
        </row>
        <row r="339">
          <cell r="A339">
            <v>0</v>
          </cell>
          <cell r="B339">
            <v>0</v>
          </cell>
          <cell r="C339">
            <v>0</v>
          </cell>
          <cell r="D339">
            <v>0</v>
          </cell>
          <cell r="E339">
            <v>0</v>
          </cell>
        </row>
        <row r="340">
          <cell r="A340">
            <v>0</v>
          </cell>
          <cell r="B340">
            <v>0</v>
          </cell>
          <cell r="C340">
            <v>0</v>
          </cell>
          <cell r="D340">
            <v>0</v>
          </cell>
          <cell r="E340">
            <v>0</v>
          </cell>
        </row>
        <row r="341">
          <cell r="A341">
            <v>0</v>
          </cell>
          <cell r="B341">
            <v>0</v>
          </cell>
          <cell r="C341">
            <v>0</v>
          </cell>
          <cell r="D341">
            <v>0</v>
          </cell>
          <cell r="E341">
            <v>0</v>
          </cell>
        </row>
        <row r="342">
          <cell r="A342">
            <v>0</v>
          </cell>
          <cell r="B342">
            <v>0</v>
          </cell>
          <cell r="C342">
            <v>0</v>
          </cell>
          <cell r="D342">
            <v>0</v>
          </cell>
          <cell r="E342">
            <v>0</v>
          </cell>
        </row>
        <row r="343">
          <cell r="A343">
            <v>0</v>
          </cell>
          <cell r="B343">
            <v>0</v>
          </cell>
          <cell r="C343">
            <v>0</v>
          </cell>
          <cell r="D343">
            <v>0</v>
          </cell>
          <cell r="E343">
            <v>0</v>
          </cell>
        </row>
        <row r="344">
          <cell r="A344">
            <v>0</v>
          </cell>
          <cell r="B344">
            <v>0</v>
          </cell>
          <cell r="C344">
            <v>0</v>
          </cell>
          <cell r="D344">
            <v>0</v>
          </cell>
          <cell r="E344">
            <v>0</v>
          </cell>
        </row>
        <row r="345">
          <cell r="A345">
            <v>0</v>
          </cell>
          <cell r="B345">
            <v>0</v>
          </cell>
          <cell r="C345">
            <v>0</v>
          </cell>
          <cell r="D345">
            <v>0</v>
          </cell>
          <cell r="E345">
            <v>0</v>
          </cell>
        </row>
        <row r="346">
          <cell r="A346">
            <v>0</v>
          </cell>
          <cell r="B346">
            <v>0</v>
          </cell>
          <cell r="C346">
            <v>0</v>
          </cell>
          <cell r="D346">
            <v>0</v>
          </cell>
          <cell r="E346">
            <v>0</v>
          </cell>
        </row>
        <row r="347">
          <cell r="A347">
            <v>0</v>
          </cell>
          <cell r="B347">
            <v>0</v>
          </cell>
          <cell r="C347">
            <v>0</v>
          </cell>
          <cell r="D347">
            <v>0</v>
          </cell>
          <cell r="E347">
            <v>0</v>
          </cell>
        </row>
        <row r="348">
          <cell r="A348">
            <v>0</v>
          </cell>
          <cell r="B348">
            <v>0</v>
          </cell>
          <cell r="C348">
            <v>0</v>
          </cell>
          <cell r="D348">
            <v>0</v>
          </cell>
          <cell r="E348">
            <v>0</v>
          </cell>
        </row>
        <row r="349">
          <cell r="A349">
            <v>0</v>
          </cell>
          <cell r="B349">
            <v>0</v>
          </cell>
          <cell r="C349">
            <v>0</v>
          </cell>
          <cell r="D349">
            <v>0</v>
          </cell>
          <cell r="E349">
            <v>0</v>
          </cell>
        </row>
        <row r="350">
          <cell r="A350">
            <v>0</v>
          </cell>
          <cell r="B350">
            <v>0</v>
          </cell>
          <cell r="C350">
            <v>0</v>
          </cell>
          <cell r="D350">
            <v>0</v>
          </cell>
          <cell r="E350">
            <v>0</v>
          </cell>
        </row>
        <row r="351">
          <cell r="A351">
            <v>0</v>
          </cell>
          <cell r="B351">
            <v>0</v>
          </cell>
          <cell r="C351">
            <v>0</v>
          </cell>
          <cell r="D351">
            <v>0</v>
          </cell>
          <cell r="E351">
            <v>0</v>
          </cell>
        </row>
        <row r="352">
          <cell r="A352">
            <v>0</v>
          </cell>
          <cell r="B352">
            <v>0</v>
          </cell>
          <cell r="C352">
            <v>0</v>
          </cell>
          <cell r="D352">
            <v>0</v>
          </cell>
          <cell r="E352">
            <v>0</v>
          </cell>
        </row>
        <row r="353">
          <cell r="A353">
            <v>0</v>
          </cell>
          <cell r="B353">
            <v>0</v>
          </cell>
          <cell r="C353">
            <v>0</v>
          </cell>
          <cell r="D353">
            <v>0</v>
          </cell>
          <cell r="E353">
            <v>0</v>
          </cell>
        </row>
        <row r="354">
          <cell r="A354">
            <v>0</v>
          </cell>
          <cell r="B354">
            <v>0</v>
          </cell>
          <cell r="C354">
            <v>0</v>
          </cell>
          <cell r="D354">
            <v>0</v>
          </cell>
          <cell r="E354">
            <v>0</v>
          </cell>
        </row>
        <row r="355">
          <cell r="A355">
            <v>0</v>
          </cell>
          <cell r="B355">
            <v>0</v>
          </cell>
          <cell r="C355">
            <v>0</v>
          </cell>
          <cell r="D355">
            <v>0</v>
          </cell>
          <cell r="E355">
            <v>0</v>
          </cell>
        </row>
        <row r="356">
          <cell r="A356">
            <v>0</v>
          </cell>
          <cell r="B356">
            <v>0</v>
          </cell>
          <cell r="C356">
            <v>0</v>
          </cell>
          <cell r="D356">
            <v>0</v>
          </cell>
          <cell r="E356">
            <v>0</v>
          </cell>
        </row>
        <row r="357">
          <cell r="A357">
            <v>0</v>
          </cell>
          <cell r="B357">
            <v>0</v>
          </cell>
          <cell r="C357">
            <v>0</v>
          </cell>
          <cell r="D357">
            <v>0</v>
          </cell>
          <cell r="E357">
            <v>0</v>
          </cell>
        </row>
        <row r="358">
          <cell r="A358">
            <v>0</v>
          </cell>
          <cell r="B358">
            <v>0</v>
          </cell>
          <cell r="C358">
            <v>0</v>
          </cell>
          <cell r="D358">
            <v>0</v>
          </cell>
          <cell r="E358">
            <v>0</v>
          </cell>
        </row>
        <row r="359">
          <cell r="A359">
            <v>0</v>
          </cell>
          <cell r="B359">
            <v>0</v>
          </cell>
          <cell r="C359">
            <v>0</v>
          </cell>
          <cell r="D359">
            <v>0</v>
          </cell>
          <cell r="E359">
            <v>0</v>
          </cell>
        </row>
        <row r="360">
          <cell r="A360">
            <v>0</v>
          </cell>
          <cell r="B360">
            <v>0</v>
          </cell>
          <cell r="C360">
            <v>0</v>
          </cell>
          <cell r="D360">
            <v>0</v>
          </cell>
          <cell r="E360">
            <v>0</v>
          </cell>
        </row>
        <row r="361">
          <cell r="A361">
            <v>0</v>
          </cell>
          <cell r="B361">
            <v>0</v>
          </cell>
          <cell r="C361">
            <v>0</v>
          </cell>
          <cell r="D361">
            <v>0</v>
          </cell>
          <cell r="E361">
            <v>0</v>
          </cell>
        </row>
        <row r="362">
          <cell r="A362">
            <v>0</v>
          </cell>
          <cell r="B362">
            <v>0</v>
          </cell>
          <cell r="C362">
            <v>0</v>
          </cell>
          <cell r="D362">
            <v>0</v>
          </cell>
          <cell r="E362">
            <v>0</v>
          </cell>
        </row>
        <row r="363">
          <cell r="A363">
            <v>0</v>
          </cell>
          <cell r="B363">
            <v>0</v>
          </cell>
          <cell r="C363">
            <v>0</v>
          </cell>
          <cell r="D363">
            <v>0</v>
          </cell>
          <cell r="E363">
            <v>0</v>
          </cell>
        </row>
        <row r="364">
          <cell r="A364">
            <v>0</v>
          </cell>
          <cell r="B364">
            <v>0</v>
          </cell>
          <cell r="C364">
            <v>0</v>
          </cell>
          <cell r="D364">
            <v>0</v>
          </cell>
          <cell r="E364">
            <v>0</v>
          </cell>
        </row>
        <row r="365">
          <cell r="A365">
            <v>0</v>
          </cell>
          <cell r="B365">
            <v>0</v>
          </cell>
          <cell r="C365">
            <v>0</v>
          </cell>
          <cell r="D365">
            <v>0</v>
          </cell>
          <cell r="E365">
            <v>0</v>
          </cell>
        </row>
        <row r="366">
          <cell r="A366">
            <v>0</v>
          </cell>
          <cell r="B366">
            <v>0</v>
          </cell>
          <cell r="C366">
            <v>0</v>
          </cell>
          <cell r="D366">
            <v>0</v>
          </cell>
          <cell r="E366">
            <v>0</v>
          </cell>
        </row>
        <row r="367">
          <cell r="A367">
            <v>0</v>
          </cell>
          <cell r="B367">
            <v>0</v>
          </cell>
          <cell r="C367">
            <v>0</v>
          </cell>
          <cell r="D367">
            <v>0</v>
          </cell>
          <cell r="E367">
            <v>0</v>
          </cell>
        </row>
        <row r="368">
          <cell r="A368">
            <v>0</v>
          </cell>
          <cell r="B368">
            <v>0</v>
          </cell>
          <cell r="C368">
            <v>0</v>
          </cell>
          <cell r="D368">
            <v>0</v>
          </cell>
          <cell r="E368">
            <v>0</v>
          </cell>
        </row>
        <row r="369">
          <cell r="A369">
            <v>0</v>
          </cell>
          <cell r="B369">
            <v>0</v>
          </cell>
          <cell r="C369">
            <v>0</v>
          </cell>
          <cell r="D369">
            <v>0</v>
          </cell>
          <cell r="E369">
            <v>0</v>
          </cell>
        </row>
        <row r="370">
          <cell r="A370">
            <v>0</v>
          </cell>
          <cell r="B370">
            <v>0</v>
          </cell>
          <cell r="C370">
            <v>0</v>
          </cell>
          <cell r="D370">
            <v>0</v>
          </cell>
          <cell r="E370">
            <v>0</v>
          </cell>
        </row>
        <row r="371">
          <cell r="A371">
            <v>0</v>
          </cell>
          <cell r="B371">
            <v>0</v>
          </cell>
          <cell r="C371">
            <v>0</v>
          </cell>
          <cell r="D371">
            <v>0</v>
          </cell>
          <cell r="E371">
            <v>0</v>
          </cell>
        </row>
        <row r="372">
          <cell r="A372">
            <v>0</v>
          </cell>
          <cell r="B372">
            <v>0</v>
          </cell>
          <cell r="C372">
            <v>0</v>
          </cell>
          <cell r="D372">
            <v>0</v>
          </cell>
          <cell r="E372">
            <v>0</v>
          </cell>
        </row>
        <row r="373">
          <cell r="A373">
            <v>0</v>
          </cell>
          <cell r="B373">
            <v>0</v>
          </cell>
          <cell r="C373">
            <v>0</v>
          </cell>
          <cell r="D373">
            <v>0</v>
          </cell>
          <cell r="E373">
            <v>0</v>
          </cell>
        </row>
        <row r="374">
          <cell r="A374">
            <v>0</v>
          </cell>
          <cell r="B374">
            <v>0</v>
          </cell>
          <cell r="C374">
            <v>0</v>
          </cell>
          <cell r="D374">
            <v>0</v>
          </cell>
          <cell r="E374">
            <v>0</v>
          </cell>
        </row>
        <row r="375">
          <cell r="A375">
            <v>0</v>
          </cell>
          <cell r="B375">
            <v>0</v>
          </cell>
          <cell r="C375">
            <v>0</v>
          </cell>
          <cell r="D375">
            <v>0</v>
          </cell>
          <cell r="E375">
            <v>0</v>
          </cell>
        </row>
        <row r="376">
          <cell r="A376">
            <v>0</v>
          </cell>
          <cell r="B376">
            <v>0</v>
          </cell>
          <cell r="C376">
            <v>0</v>
          </cell>
          <cell r="D376">
            <v>0</v>
          </cell>
          <cell r="E376">
            <v>0</v>
          </cell>
        </row>
        <row r="377">
          <cell r="A377">
            <v>0</v>
          </cell>
          <cell r="B377">
            <v>0</v>
          </cell>
          <cell r="C377">
            <v>0</v>
          </cell>
          <cell r="D377">
            <v>0</v>
          </cell>
          <cell r="E377">
            <v>0</v>
          </cell>
        </row>
        <row r="378">
          <cell r="A378">
            <v>0</v>
          </cell>
          <cell r="B378">
            <v>0</v>
          </cell>
          <cell r="C378">
            <v>0</v>
          </cell>
          <cell r="D378">
            <v>0</v>
          </cell>
          <cell r="E378">
            <v>0</v>
          </cell>
        </row>
        <row r="379">
          <cell r="A379">
            <v>0</v>
          </cell>
          <cell r="B379">
            <v>0</v>
          </cell>
          <cell r="C379">
            <v>0</v>
          </cell>
          <cell r="D379">
            <v>0</v>
          </cell>
          <cell r="E379">
            <v>0</v>
          </cell>
        </row>
        <row r="380">
          <cell r="A380">
            <v>0</v>
          </cell>
          <cell r="B380">
            <v>0</v>
          </cell>
          <cell r="C380">
            <v>0</v>
          </cell>
          <cell r="D380">
            <v>0</v>
          </cell>
          <cell r="E380">
            <v>0</v>
          </cell>
        </row>
        <row r="381">
          <cell r="A381">
            <v>0</v>
          </cell>
          <cell r="B381">
            <v>0</v>
          </cell>
          <cell r="C381">
            <v>0</v>
          </cell>
          <cell r="D381">
            <v>0</v>
          </cell>
          <cell r="E381">
            <v>0</v>
          </cell>
        </row>
        <row r="382">
          <cell r="A382">
            <v>0</v>
          </cell>
          <cell r="B382">
            <v>0</v>
          </cell>
          <cell r="C382">
            <v>0</v>
          </cell>
          <cell r="D382">
            <v>0</v>
          </cell>
          <cell r="E382">
            <v>0</v>
          </cell>
        </row>
        <row r="383">
          <cell r="A383">
            <v>0</v>
          </cell>
          <cell r="B383">
            <v>0</v>
          </cell>
          <cell r="C383">
            <v>0</v>
          </cell>
          <cell r="D383">
            <v>0</v>
          </cell>
          <cell r="E383">
            <v>0</v>
          </cell>
        </row>
        <row r="384">
          <cell r="A384">
            <v>0</v>
          </cell>
          <cell r="B384">
            <v>0</v>
          </cell>
          <cell r="C384">
            <v>0</v>
          </cell>
          <cell r="D384">
            <v>0</v>
          </cell>
          <cell r="E384">
            <v>0</v>
          </cell>
        </row>
        <row r="385">
          <cell r="A385">
            <v>0</v>
          </cell>
          <cell r="B385">
            <v>0</v>
          </cell>
          <cell r="C385">
            <v>0</v>
          </cell>
          <cell r="D385">
            <v>0</v>
          </cell>
          <cell r="E385">
            <v>0</v>
          </cell>
        </row>
        <row r="386">
          <cell r="A386">
            <v>0</v>
          </cell>
          <cell r="B386">
            <v>0</v>
          </cell>
          <cell r="C386">
            <v>0</v>
          </cell>
          <cell r="D386">
            <v>0</v>
          </cell>
          <cell r="E386">
            <v>0</v>
          </cell>
        </row>
        <row r="387">
          <cell r="A387">
            <v>0</v>
          </cell>
          <cell r="B387">
            <v>0</v>
          </cell>
          <cell r="C387">
            <v>0</v>
          </cell>
          <cell r="D387">
            <v>0</v>
          </cell>
          <cell r="E387">
            <v>0</v>
          </cell>
        </row>
        <row r="388">
          <cell r="A388">
            <v>0</v>
          </cell>
          <cell r="B388">
            <v>0</v>
          </cell>
          <cell r="C388">
            <v>0</v>
          </cell>
          <cell r="D388">
            <v>0</v>
          </cell>
          <cell r="E388">
            <v>0</v>
          </cell>
        </row>
        <row r="389">
          <cell r="A389">
            <v>0</v>
          </cell>
          <cell r="B389">
            <v>0</v>
          </cell>
          <cell r="C389">
            <v>0</v>
          </cell>
          <cell r="D389">
            <v>0</v>
          </cell>
          <cell r="E389">
            <v>0</v>
          </cell>
        </row>
        <row r="390">
          <cell r="A390">
            <v>0</v>
          </cell>
          <cell r="B390">
            <v>0</v>
          </cell>
          <cell r="C390">
            <v>0</v>
          </cell>
          <cell r="D390">
            <v>0</v>
          </cell>
          <cell r="E390">
            <v>0</v>
          </cell>
        </row>
        <row r="391">
          <cell r="A391">
            <v>0</v>
          </cell>
          <cell r="B391">
            <v>0</v>
          </cell>
          <cell r="C391">
            <v>0</v>
          </cell>
          <cell r="D391">
            <v>0</v>
          </cell>
          <cell r="E391">
            <v>0</v>
          </cell>
        </row>
        <row r="392">
          <cell r="A392">
            <v>0</v>
          </cell>
          <cell r="B392">
            <v>0</v>
          </cell>
          <cell r="C392">
            <v>0</v>
          </cell>
          <cell r="D392">
            <v>0</v>
          </cell>
          <cell r="E392">
            <v>0</v>
          </cell>
        </row>
        <row r="393">
          <cell r="A393">
            <v>0</v>
          </cell>
          <cell r="B393">
            <v>0</v>
          </cell>
          <cell r="C393">
            <v>0</v>
          </cell>
          <cell r="D393">
            <v>0</v>
          </cell>
          <cell r="E393">
            <v>0</v>
          </cell>
        </row>
        <row r="394">
          <cell r="A394">
            <v>0</v>
          </cell>
          <cell r="B394">
            <v>0</v>
          </cell>
          <cell r="C394">
            <v>0</v>
          </cell>
          <cell r="D394">
            <v>0</v>
          </cell>
          <cell r="E394">
            <v>0</v>
          </cell>
        </row>
        <row r="395">
          <cell r="A395">
            <v>0</v>
          </cell>
          <cell r="B395">
            <v>0</v>
          </cell>
          <cell r="C395">
            <v>0</v>
          </cell>
          <cell r="D395">
            <v>0</v>
          </cell>
          <cell r="E395">
            <v>0</v>
          </cell>
        </row>
        <row r="396">
          <cell r="A396">
            <v>0</v>
          </cell>
          <cell r="B396">
            <v>0</v>
          </cell>
          <cell r="C396">
            <v>0</v>
          </cell>
          <cell r="D396">
            <v>0</v>
          </cell>
          <cell r="E396">
            <v>0</v>
          </cell>
        </row>
        <row r="397">
          <cell r="A397">
            <v>0</v>
          </cell>
          <cell r="B397">
            <v>0</v>
          </cell>
          <cell r="C397">
            <v>0</v>
          </cell>
          <cell r="D397">
            <v>0</v>
          </cell>
          <cell r="E397">
            <v>0</v>
          </cell>
        </row>
        <row r="398">
          <cell r="A398">
            <v>0</v>
          </cell>
          <cell r="B398">
            <v>0</v>
          </cell>
          <cell r="C398">
            <v>0</v>
          </cell>
          <cell r="D398">
            <v>0</v>
          </cell>
          <cell r="E398">
            <v>0</v>
          </cell>
        </row>
        <row r="399">
          <cell r="A399">
            <v>0</v>
          </cell>
          <cell r="B399">
            <v>0</v>
          </cell>
          <cell r="C399">
            <v>0</v>
          </cell>
          <cell r="D399">
            <v>0</v>
          </cell>
          <cell r="E399">
            <v>0</v>
          </cell>
        </row>
        <row r="400">
          <cell r="A400">
            <v>0</v>
          </cell>
          <cell r="B400">
            <v>0</v>
          </cell>
          <cell r="C400">
            <v>0</v>
          </cell>
          <cell r="D400">
            <v>0</v>
          </cell>
          <cell r="E400">
            <v>0</v>
          </cell>
        </row>
        <row r="401">
          <cell r="A401">
            <v>0</v>
          </cell>
          <cell r="B401">
            <v>0</v>
          </cell>
          <cell r="C401">
            <v>0</v>
          </cell>
          <cell r="D401">
            <v>0</v>
          </cell>
          <cell r="E401">
            <v>0</v>
          </cell>
        </row>
        <row r="402">
          <cell r="A402">
            <v>0</v>
          </cell>
          <cell r="B402">
            <v>0</v>
          </cell>
          <cell r="C402">
            <v>0</v>
          </cell>
          <cell r="D402">
            <v>0</v>
          </cell>
          <cell r="E402">
            <v>0</v>
          </cell>
        </row>
        <row r="403">
          <cell r="A403">
            <v>0</v>
          </cell>
          <cell r="B403">
            <v>0</v>
          </cell>
          <cell r="C403">
            <v>0</v>
          </cell>
          <cell r="D403">
            <v>0</v>
          </cell>
          <cell r="E403">
            <v>0</v>
          </cell>
        </row>
        <row r="404">
          <cell r="A404">
            <v>0</v>
          </cell>
          <cell r="B404">
            <v>0</v>
          </cell>
          <cell r="C404">
            <v>0</v>
          </cell>
          <cell r="D404">
            <v>0</v>
          </cell>
          <cell r="E404">
            <v>0</v>
          </cell>
        </row>
        <row r="405">
          <cell r="A405">
            <v>0</v>
          </cell>
          <cell r="B405">
            <v>0</v>
          </cell>
          <cell r="C405">
            <v>0</v>
          </cell>
          <cell r="D405">
            <v>0</v>
          </cell>
          <cell r="E405">
            <v>0</v>
          </cell>
        </row>
        <row r="406">
          <cell r="A406">
            <v>0</v>
          </cell>
          <cell r="B406">
            <v>0</v>
          </cell>
          <cell r="C406">
            <v>0</v>
          </cell>
          <cell r="D406">
            <v>0</v>
          </cell>
          <cell r="E406">
            <v>0</v>
          </cell>
        </row>
        <row r="407">
          <cell r="A407">
            <v>0</v>
          </cell>
          <cell r="B407">
            <v>0</v>
          </cell>
          <cell r="C407">
            <v>0</v>
          </cell>
          <cell r="D407">
            <v>0</v>
          </cell>
          <cell r="E407">
            <v>0</v>
          </cell>
        </row>
        <row r="408">
          <cell r="A408">
            <v>0</v>
          </cell>
          <cell r="B408">
            <v>0</v>
          </cell>
          <cell r="C408">
            <v>0</v>
          </cell>
          <cell r="D408">
            <v>0</v>
          </cell>
          <cell r="E408">
            <v>0</v>
          </cell>
        </row>
        <row r="409">
          <cell r="A409">
            <v>0</v>
          </cell>
          <cell r="B409">
            <v>0</v>
          </cell>
          <cell r="C409">
            <v>0</v>
          </cell>
          <cell r="D409">
            <v>0</v>
          </cell>
          <cell r="E409">
            <v>0</v>
          </cell>
        </row>
        <row r="410">
          <cell r="A410">
            <v>0</v>
          </cell>
          <cell r="B410">
            <v>0</v>
          </cell>
          <cell r="C410">
            <v>0</v>
          </cell>
          <cell r="D410">
            <v>0</v>
          </cell>
          <cell r="E410">
            <v>0</v>
          </cell>
        </row>
        <row r="411">
          <cell r="A411">
            <v>0</v>
          </cell>
          <cell r="B411">
            <v>0</v>
          </cell>
          <cell r="C411">
            <v>0</v>
          </cell>
          <cell r="D411">
            <v>0</v>
          </cell>
          <cell r="E411">
            <v>0</v>
          </cell>
        </row>
        <row r="412">
          <cell r="A412">
            <v>0</v>
          </cell>
          <cell r="B412">
            <v>0</v>
          </cell>
          <cell r="C412">
            <v>0</v>
          </cell>
          <cell r="D412">
            <v>0</v>
          </cell>
          <cell r="E412">
            <v>0</v>
          </cell>
        </row>
        <row r="413">
          <cell r="A413">
            <v>0</v>
          </cell>
          <cell r="B413">
            <v>0</v>
          </cell>
          <cell r="C413">
            <v>0</v>
          </cell>
          <cell r="D413">
            <v>0</v>
          </cell>
          <cell r="E413">
            <v>0</v>
          </cell>
        </row>
        <row r="414">
          <cell r="A414">
            <v>0</v>
          </cell>
          <cell r="B414">
            <v>0</v>
          </cell>
          <cell r="C414">
            <v>0</v>
          </cell>
          <cell r="D414">
            <v>0</v>
          </cell>
          <cell r="E414">
            <v>0</v>
          </cell>
        </row>
        <row r="415">
          <cell r="A415">
            <v>0</v>
          </cell>
          <cell r="B415">
            <v>0</v>
          </cell>
          <cell r="C415">
            <v>0</v>
          </cell>
          <cell r="D415">
            <v>0</v>
          </cell>
          <cell r="E415">
            <v>0</v>
          </cell>
        </row>
        <row r="416">
          <cell r="A416">
            <v>0</v>
          </cell>
          <cell r="B416">
            <v>0</v>
          </cell>
          <cell r="C416">
            <v>0</v>
          </cell>
          <cell r="D416">
            <v>0</v>
          </cell>
          <cell r="E416">
            <v>0</v>
          </cell>
        </row>
        <row r="417">
          <cell r="A417">
            <v>0</v>
          </cell>
          <cell r="B417">
            <v>0</v>
          </cell>
          <cell r="C417">
            <v>0</v>
          </cell>
          <cell r="D417">
            <v>0</v>
          </cell>
          <cell r="E417">
            <v>0</v>
          </cell>
        </row>
        <row r="418">
          <cell r="A418">
            <v>0</v>
          </cell>
          <cell r="B418">
            <v>0</v>
          </cell>
          <cell r="C418">
            <v>0</v>
          </cell>
          <cell r="D418">
            <v>0</v>
          </cell>
          <cell r="E418">
            <v>0</v>
          </cell>
        </row>
        <row r="419">
          <cell r="A419">
            <v>0</v>
          </cell>
          <cell r="B419">
            <v>0</v>
          </cell>
          <cell r="C419">
            <v>0</v>
          </cell>
          <cell r="D419">
            <v>0</v>
          </cell>
          <cell r="E419">
            <v>0</v>
          </cell>
        </row>
        <row r="420">
          <cell r="A420">
            <v>0</v>
          </cell>
          <cell r="B420">
            <v>0</v>
          </cell>
          <cell r="C420">
            <v>0</v>
          </cell>
          <cell r="D420">
            <v>0</v>
          </cell>
          <cell r="E420">
            <v>0</v>
          </cell>
        </row>
        <row r="421">
          <cell r="A421">
            <v>0</v>
          </cell>
          <cell r="B421">
            <v>0</v>
          </cell>
          <cell r="C421">
            <v>0</v>
          </cell>
          <cell r="D421">
            <v>0</v>
          </cell>
          <cell r="E421">
            <v>0</v>
          </cell>
        </row>
        <row r="422">
          <cell r="A422">
            <v>0</v>
          </cell>
          <cell r="B422">
            <v>0</v>
          </cell>
          <cell r="C422">
            <v>0</v>
          </cell>
          <cell r="D422">
            <v>0</v>
          </cell>
          <cell r="E422">
            <v>0</v>
          </cell>
        </row>
        <row r="423">
          <cell r="A423">
            <v>0</v>
          </cell>
          <cell r="B423">
            <v>0</v>
          </cell>
          <cell r="C423">
            <v>0</v>
          </cell>
          <cell r="D423">
            <v>0</v>
          </cell>
          <cell r="E423">
            <v>0</v>
          </cell>
        </row>
        <row r="424">
          <cell r="A424">
            <v>0</v>
          </cell>
          <cell r="B424">
            <v>0</v>
          </cell>
          <cell r="C424">
            <v>0</v>
          </cell>
          <cell r="D424">
            <v>0</v>
          </cell>
          <cell r="E424">
            <v>0</v>
          </cell>
        </row>
        <row r="425">
          <cell r="A425">
            <v>0</v>
          </cell>
          <cell r="B425">
            <v>0</v>
          </cell>
          <cell r="C425">
            <v>0</v>
          </cell>
          <cell r="D425">
            <v>0</v>
          </cell>
          <cell r="E425">
            <v>0</v>
          </cell>
        </row>
        <row r="426">
          <cell r="A426">
            <v>0</v>
          </cell>
          <cell r="B426">
            <v>0</v>
          </cell>
          <cell r="C426">
            <v>0</v>
          </cell>
          <cell r="D426">
            <v>0</v>
          </cell>
          <cell r="E426">
            <v>0</v>
          </cell>
        </row>
        <row r="427">
          <cell r="A427">
            <v>0</v>
          </cell>
          <cell r="B427">
            <v>0</v>
          </cell>
          <cell r="C427">
            <v>0</v>
          </cell>
          <cell r="D427">
            <v>0</v>
          </cell>
          <cell r="E427">
            <v>0</v>
          </cell>
        </row>
        <row r="428">
          <cell r="A428">
            <v>0</v>
          </cell>
          <cell r="B428">
            <v>0</v>
          </cell>
          <cell r="C428">
            <v>0</v>
          </cell>
          <cell r="D428">
            <v>0</v>
          </cell>
          <cell r="E428">
            <v>0</v>
          </cell>
        </row>
        <row r="429">
          <cell r="A429">
            <v>0</v>
          </cell>
          <cell r="B429">
            <v>0</v>
          </cell>
          <cell r="C429">
            <v>0</v>
          </cell>
          <cell r="D429">
            <v>0</v>
          </cell>
          <cell r="E429">
            <v>0</v>
          </cell>
        </row>
        <row r="430">
          <cell r="A430">
            <v>0</v>
          </cell>
          <cell r="B430">
            <v>0</v>
          </cell>
          <cell r="C430">
            <v>0</v>
          </cell>
          <cell r="D430">
            <v>0</v>
          </cell>
          <cell r="E430">
            <v>0</v>
          </cell>
        </row>
        <row r="431">
          <cell r="A431">
            <v>0</v>
          </cell>
          <cell r="B431">
            <v>0</v>
          </cell>
          <cell r="C431">
            <v>0</v>
          </cell>
          <cell r="D431">
            <v>0</v>
          </cell>
          <cell r="E431">
            <v>0</v>
          </cell>
        </row>
        <row r="432">
          <cell r="A432">
            <v>0</v>
          </cell>
          <cell r="B432">
            <v>0</v>
          </cell>
          <cell r="C432">
            <v>0</v>
          </cell>
          <cell r="D432">
            <v>0</v>
          </cell>
          <cell r="E432">
            <v>0</v>
          </cell>
        </row>
        <row r="433">
          <cell r="A433">
            <v>0</v>
          </cell>
          <cell r="B433">
            <v>0</v>
          </cell>
          <cell r="C433">
            <v>0</v>
          </cell>
          <cell r="D433">
            <v>0</v>
          </cell>
          <cell r="E433">
            <v>0</v>
          </cell>
        </row>
        <row r="434">
          <cell r="A434">
            <v>0</v>
          </cell>
          <cell r="B434">
            <v>0</v>
          </cell>
          <cell r="C434">
            <v>0</v>
          </cell>
          <cell r="D434">
            <v>0</v>
          </cell>
          <cell r="E434">
            <v>0</v>
          </cell>
        </row>
        <row r="435">
          <cell r="A435">
            <v>0</v>
          </cell>
          <cell r="B435">
            <v>0</v>
          </cell>
          <cell r="C435">
            <v>0</v>
          </cell>
          <cell r="D435">
            <v>0</v>
          </cell>
          <cell r="E435">
            <v>0</v>
          </cell>
        </row>
        <row r="436">
          <cell r="A436">
            <v>0</v>
          </cell>
          <cell r="B436">
            <v>0</v>
          </cell>
          <cell r="C436">
            <v>0</v>
          </cell>
          <cell r="D436">
            <v>0</v>
          </cell>
          <cell r="E436">
            <v>0</v>
          </cell>
        </row>
        <row r="437">
          <cell r="A437">
            <v>0</v>
          </cell>
          <cell r="B437">
            <v>0</v>
          </cell>
          <cell r="C437">
            <v>0</v>
          </cell>
          <cell r="D437">
            <v>0</v>
          </cell>
          <cell r="E437">
            <v>0</v>
          </cell>
        </row>
        <row r="438">
          <cell r="A438">
            <v>0</v>
          </cell>
          <cell r="B438">
            <v>0</v>
          </cell>
          <cell r="C438">
            <v>0</v>
          </cell>
          <cell r="D438">
            <v>0</v>
          </cell>
          <cell r="E438">
            <v>0</v>
          </cell>
        </row>
        <row r="439">
          <cell r="A439">
            <v>0</v>
          </cell>
          <cell r="B439">
            <v>0</v>
          </cell>
          <cell r="C439">
            <v>0</v>
          </cell>
          <cell r="D439">
            <v>0</v>
          </cell>
          <cell r="E439">
            <v>0</v>
          </cell>
        </row>
        <row r="440">
          <cell r="A440">
            <v>0</v>
          </cell>
          <cell r="B440">
            <v>0</v>
          </cell>
          <cell r="C440">
            <v>0</v>
          </cell>
          <cell r="D440">
            <v>0</v>
          </cell>
          <cell r="E440">
            <v>0</v>
          </cell>
        </row>
        <row r="441">
          <cell r="A441">
            <v>0</v>
          </cell>
          <cell r="B441">
            <v>0</v>
          </cell>
          <cell r="C441">
            <v>0</v>
          </cell>
          <cell r="D441">
            <v>0</v>
          </cell>
          <cell r="E441">
            <v>0</v>
          </cell>
        </row>
        <row r="442">
          <cell r="A442">
            <v>0</v>
          </cell>
          <cell r="B442">
            <v>0</v>
          </cell>
          <cell r="C442">
            <v>0</v>
          </cell>
          <cell r="D442">
            <v>0</v>
          </cell>
          <cell r="E442">
            <v>0</v>
          </cell>
        </row>
        <row r="443">
          <cell r="A443">
            <v>0</v>
          </cell>
          <cell r="B443">
            <v>0</v>
          </cell>
          <cell r="C443">
            <v>0</v>
          </cell>
          <cell r="D443">
            <v>0</v>
          </cell>
          <cell r="E443">
            <v>0</v>
          </cell>
        </row>
        <row r="444">
          <cell r="A444">
            <v>0</v>
          </cell>
          <cell r="B444">
            <v>0</v>
          </cell>
          <cell r="C444">
            <v>0</v>
          </cell>
          <cell r="D444">
            <v>0</v>
          </cell>
          <cell r="E444">
            <v>0</v>
          </cell>
        </row>
        <row r="445">
          <cell r="A445">
            <v>0</v>
          </cell>
          <cell r="B445">
            <v>0</v>
          </cell>
          <cell r="C445">
            <v>0</v>
          </cell>
          <cell r="D445">
            <v>0</v>
          </cell>
          <cell r="E445">
            <v>0</v>
          </cell>
        </row>
        <row r="446">
          <cell r="A446">
            <v>0</v>
          </cell>
          <cell r="B446">
            <v>0</v>
          </cell>
          <cell r="C446">
            <v>0</v>
          </cell>
          <cell r="D446">
            <v>0</v>
          </cell>
          <cell r="E446">
            <v>0</v>
          </cell>
        </row>
        <row r="447">
          <cell r="A447">
            <v>0</v>
          </cell>
          <cell r="B447">
            <v>0</v>
          </cell>
          <cell r="C447">
            <v>0</v>
          </cell>
          <cell r="D447">
            <v>0</v>
          </cell>
          <cell r="E447">
            <v>0</v>
          </cell>
        </row>
        <row r="448">
          <cell r="A448">
            <v>0</v>
          </cell>
          <cell r="B448">
            <v>0</v>
          </cell>
          <cell r="C448">
            <v>0</v>
          </cell>
          <cell r="D448">
            <v>0</v>
          </cell>
          <cell r="E448">
            <v>0</v>
          </cell>
        </row>
        <row r="449">
          <cell r="A449">
            <v>0</v>
          </cell>
          <cell r="B449">
            <v>0</v>
          </cell>
          <cell r="C449">
            <v>0</v>
          </cell>
          <cell r="D449">
            <v>0</v>
          </cell>
          <cell r="E449">
            <v>0</v>
          </cell>
        </row>
        <row r="450">
          <cell r="A450">
            <v>0</v>
          </cell>
          <cell r="B450">
            <v>0</v>
          </cell>
          <cell r="C450">
            <v>0</v>
          </cell>
          <cell r="D450">
            <v>0</v>
          </cell>
          <cell r="E450">
            <v>0</v>
          </cell>
        </row>
        <row r="451">
          <cell r="A451">
            <v>0</v>
          </cell>
          <cell r="B451">
            <v>0</v>
          </cell>
          <cell r="C451">
            <v>0</v>
          </cell>
          <cell r="D451">
            <v>0</v>
          </cell>
          <cell r="E451">
            <v>0</v>
          </cell>
        </row>
        <row r="452">
          <cell r="A452">
            <v>0</v>
          </cell>
          <cell r="B452">
            <v>0</v>
          </cell>
          <cell r="C452">
            <v>0</v>
          </cell>
          <cell r="D452">
            <v>0</v>
          </cell>
          <cell r="E452">
            <v>0</v>
          </cell>
        </row>
        <row r="453">
          <cell r="A453">
            <v>0</v>
          </cell>
          <cell r="B453">
            <v>0</v>
          </cell>
          <cell r="C453">
            <v>0</v>
          </cell>
          <cell r="D453">
            <v>0</v>
          </cell>
          <cell r="E453">
            <v>0</v>
          </cell>
        </row>
        <row r="454">
          <cell r="A454">
            <v>0</v>
          </cell>
          <cell r="B454">
            <v>0</v>
          </cell>
          <cell r="C454">
            <v>0</v>
          </cell>
          <cell r="D454">
            <v>0</v>
          </cell>
          <cell r="E454">
            <v>0</v>
          </cell>
        </row>
        <row r="455">
          <cell r="A455">
            <v>0</v>
          </cell>
          <cell r="B455">
            <v>0</v>
          </cell>
          <cell r="C455">
            <v>0</v>
          </cell>
          <cell r="D455">
            <v>0</v>
          </cell>
          <cell r="E455">
            <v>0</v>
          </cell>
        </row>
        <row r="456">
          <cell r="A456">
            <v>0</v>
          </cell>
          <cell r="B456">
            <v>0</v>
          </cell>
          <cell r="C456">
            <v>0</v>
          </cell>
          <cell r="D456">
            <v>0</v>
          </cell>
          <cell r="E456">
            <v>0</v>
          </cell>
        </row>
        <row r="457">
          <cell r="A457">
            <v>0</v>
          </cell>
          <cell r="B457">
            <v>0</v>
          </cell>
          <cell r="C457">
            <v>0</v>
          </cell>
          <cell r="D457">
            <v>0</v>
          </cell>
          <cell r="E457">
            <v>0</v>
          </cell>
        </row>
        <row r="458">
          <cell r="A458">
            <v>0</v>
          </cell>
          <cell r="B458">
            <v>0</v>
          </cell>
          <cell r="C458">
            <v>0</v>
          </cell>
          <cell r="D458">
            <v>0</v>
          </cell>
          <cell r="E458">
            <v>0</v>
          </cell>
        </row>
        <row r="459">
          <cell r="A459">
            <v>0</v>
          </cell>
          <cell r="B459">
            <v>0</v>
          </cell>
          <cell r="C459">
            <v>0</v>
          </cell>
          <cell r="D459">
            <v>0</v>
          </cell>
          <cell r="E459">
            <v>0</v>
          </cell>
        </row>
        <row r="460">
          <cell r="A460">
            <v>0</v>
          </cell>
          <cell r="B460">
            <v>0</v>
          </cell>
          <cell r="C460">
            <v>0</v>
          </cell>
          <cell r="D460">
            <v>0</v>
          </cell>
          <cell r="E460">
            <v>0</v>
          </cell>
        </row>
        <row r="461">
          <cell r="A461">
            <v>0</v>
          </cell>
          <cell r="B461">
            <v>0</v>
          </cell>
          <cell r="C461">
            <v>0</v>
          </cell>
          <cell r="D461">
            <v>0</v>
          </cell>
          <cell r="E461">
            <v>0</v>
          </cell>
        </row>
        <row r="462">
          <cell r="A462">
            <v>0</v>
          </cell>
          <cell r="B462">
            <v>0</v>
          </cell>
          <cell r="C462">
            <v>0</v>
          </cell>
          <cell r="D462">
            <v>0</v>
          </cell>
          <cell r="E462">
            <v>0</v>
          </cell>
        </row>
        <row r="463">
          <cell r="A463">
            <v>0</v>
          </cell>
          <cell r="B463">
            <v>0</v>
          </cell>
          <cell r="C463">
            <v>0</v>
          </cell>
          <cell r="D463">
            <v>0</v>
          </cell>
          <cell r="E463">
            <v>0</v>
          </cell>
        </row>
        <row r="464">
          <cell r="A464">
            <v>0</v>
          </cell>
          <cell r="B464">
            <v>0</v>
          </cell>
          <cell r="C464">
            <v>0</v>
          </cell>
          <cell r="D464">
            <v>0</v>
          </cell>
          <cell r="E464">
            <v>0</v>
          </cell>
        </row>
        <row r="465">
          <cell r="A465">
            <v>0</v>
          </cell>
          <cell r="B465">
            <v>0</v>
          </cell>
          <cell r="C465">
            <v>0</v>
          </cell>
          <cell r="D465">
            <v>0</v>
          </cell>
          <cell r="E465">
            <v>0</v>
          </cell>
        </row>
        <row r="466">
          <cell r="A466">
            <v>0</v>
          </cell>
          <cell r="B466">
            <v>0</v>
          </cell>
          <cell r="C466">
            <v>0</v>
          </cell>
          <cell r="D466">
            <v>0</v>
          </cell>
          <cell r="E466">
            <v>0</v>
          </cell>
        </row>
        <row r="467">
          <cell r="A467">
            <v>0</v>
          </cell>
          <cell r="B467">
            <v>0</v>
          </cell>
          <cell r="C467">
            <v>0</v>
          </cell>
          <cell r="D467">
            <v>0</v>
          </cell>
          <cell r="E467">
            <v>0</v>
          </cell>
        </row>
        <row r="468">
          <cell r="A468">
            <v>0</v>
          </cell>
          <cell r="B468">
            <v>0</v>
          </cell>
          <cell r="C468">
            <v>0</v>
          </cell>
          <cell r="D468">
            <v>0</v>
          </cell>
          <cell r="E468">
            <v>0</v>
          </cell>
        </row>
        <row r="469">
          <cell r="A469">
            <v>0</v>
          </cell>
          <cell r="B469">
            <v>0</v>
          </cell>
          <cell r="C469">
            <v>0</v>
          </cell>
          <cell r="D469">
            <v>0</v>
          </cell>
          <cell r="E469">
            <v>0</v>
          </cell>
        </row>
        <row r="470">
          <cell r="A470">
            <v>0</v>
          </cell>
          <cell r="B470">
            <v>0</v>
          </cell>
          <cell r="C470">
            <v>0</v>
          </cell>
          <cell r="D470">
            <v>0</v>
          </cell>
          <cell r="E470">
            <v>0</v>
          </cell>
        </row>
        <row r="471">
          <cell r="A471">
            <v>0</v>
          </cell>
          <cell r="B471">
            <v>0</v>
          </cell>
          <cell r="C471">
            <v>0</v>
          </cell>
          <cell r="D471">
            <v>0</v>
          </cell>
          <cell r="E471">
            <v>0</v>
          </cell>
        </row>
        <row r="472">
          <cell r="A472">
            <v>0</v>
          </cell>
          <cell r="B472">
            <v>0</v>
          </cell>
          <cell r="C472">
            <v>0</v>
          </cell>
          <cell r="D472">
            <v>0</v>
          </cell>
          <cell r="E472">
            <v>0</v>
          </cell>
        </row>
        <row r="473">
          <cell r="A473">
            <v>0</v>
          </cell>
          <cell r="B473">
            <v>0</v>
          </cell>
          <cell r="C473">
            <v>0</v>
          </cell>
          <cell r="D473">
            <v>0</v>
          </cell>
          <cell r="E473">
            <v>0</v>
          </cell>
        </row>
        <row r="474">
          <cell r="A474">
            <v>0</v>
          </cell>
          <cell r="B474">
            <v>0</v>
          </cell>
          <cell r="C474">
            <v>0</v>
          </cell>
          <cell r="D474">
            <v>0</v>
          </cell>
          <cell r="E474">
            <v>0</v>
          </cell>
        </row>
        <row r="475">
          <cell r="A475">
            <v>0</v>
          </cell>
          <cell r="B475">
            <v>0</v>
          </cell>
          <cell r="C475">
            <v>0</v>
          </cell>
          <cell r="D475">
            <v>0</v>
          </cell>
          <cell r="E475">
            <v>0</v>
          </cell>
        </row>
        <row r="476">
          <cell r="A476">
            <v>0</v>
          </cell>
          <cell r="B476">
            <v>0</v>
          </cell>
          <cell r="C476">
            <v>0</v>
          </cell>
          <cell r="D476">
            <v>0</v>
          </cell>
          <cell r="E476">
            <v>0</v>
          </cell>
        </row>
        <row r="477">
          <cell r="A477">
            <v>0</v>
          </cell>
          <cell r="B477">
            <v>0</v>
          </cell>
          <cell r="C477">
            <v>0</v>
          </cell>
          <cell r="D477">
            <v>0</v>
          </cell>
          <cell r="E477">
            <v>0</v>
          </cell>
        </row>
        <row r="478">
          <cell r="A478">
            <v>0</v>
          </cell>
          <cell r="B478">
            <v>0</v>
          </cell>
          <cell r="C478">
            <v>0</v>
          </cell>
          <cell r="D478">
            <v>0</v>
          </cell>
          <cell r="E478">
            <v>0</v>
          </cell>
        </row>
        <row r="479">
          <cell r="A479">
            <v>0</v>
          </cell>
          <cell r="B479">
            <v>0</v>
          </cell>
          <cell r="C479">
            <v>0</v>
          </cell>
          <cell r="D479">
            <v>0</v>
          </cell>
          <cell r="E479">
            <v>0</v>
          </cell>
        </row>
        <row r="480">
          <cell r="A480">
            <v>0</v>
          </cell>
          <cell r="B480">
            <v>0</v>
          </cell>
          <cell r="C480">
            <v>0</v>
          </cell>
          <cell r="D480">
            <v>0</v>
          </cell>
          <cell r="E480">
            <v>0</v>
          </cell>
        </row>
        <row r="481">
          <cell r="A481">
            <v>0</v>
          </cell>
          <cell r="B481">
            <v>0</v>
          </cell>
          <cell r="C481">
            <v>0</v>
          </cell>
          <cell r="D481">
            <v>0</v>
          </cell>
          <cell r="E481">
            <v>0</v>
          </cell>
        </row>
        <row r="482">
          <cell r="A482">
            <v>0</v>
          </cell>
          <cell r="B482">
            <v>0</v>
          </cell>
          <cell r="C482">
            <v>0</v>
          </cell>
          <cell r="D482">
            <v>0</v>
          </cell>
          <cell r="E482">
            <v>0</v>
          </cell>
        </row>
        <row r="483">
          <cell r="A483">
            <v>0</v>
          </cell>
          <cell r="B483">
            <v>0</v>
          </cell>
          <cell r="C483">
            <v>0</v>
          </cell>
          <cell r="D483">
            <v>0</v>
          </cell>
          <cell r="E483">
            <v>0</v>
          </cell>
        </row>
        <row r="484">
          <cell r="A484">
            <v>0</v>
          </cell>
          <cell r="B484">
            <v>0</v>
          </cell>
          <cell r="C484">
            <v>0</v>
          </cell>
          <cell r="D484">
            <v>0</v>
          </cell>
          <cell r="E484">
            <v>0</v>
          </cell>
        </row>
        <row r="485">
          <cell r="A485">
            <v>0</v>
          </cell>
          <cell r="B485">
            <v>0</v>
          </cell>
          <cell r="C485">
            <v>0</v>
          </cell>
          <cell r="D485">
            <v>0</v>
          </cell>
          <cell r="E485">
            <v>0</v>
          </cell>
        </row>
        <row r="486">
          <cell r="A486">
            <v>0</v>
          </cell>
          <cell r="B486">
            <v>0</v>
          </cell>
          <cell r="C486">
            <v>0</v>
          </cell>
          <cell r="D486">
            <v>0</v>
          </cell>
          <cell r="E486">
            <v>0</v>
          </cell>
        </row>
        <row r="487">
          <cell r="A487">
            <v>0</v>
          </cell>
          <cell r="B487">
            <v>0</v>
          </cell>
          <cell r="C487">
            <v>0</v>
          </cell>
          <cell r="D487">
            <v>0</v>
          </cell>
          <cell r="E487">
            <v>0</v>
          </cell>
        </row>
        <row r="488">
          <cell r="A488">
            <v>0</v>
          </cell>
          <cell r="B488">
            <v>0</v>
          </cell>
          <cell r="C488">
            <v>0</v>
          </cell>
          <cell r="D488">
            <v>0</v>
          </cell>
          <cell r="E488">
            <v>0</v>
          </cell>
        </row>
        <row r="489">
          <cell r="A489">
            <v>0</v>
          </cell>
          <cell r="B489">
            <v>0</v>
          </cell>
          <cell r="C489">
            <v>0</v>
          </cell>
          <cell r="D489">
            <v>0</v>
          </cell>
          <cell r="E489">
            <v>0</v>
          </cell>
        </row>
        <row r="490">
          <cell r="A490">
            <v>0</v>
          </cell>
          <cell r="B490">
            <v>0</v>
          </cell>
          <cell r="C490">
            <v>0</v>
          </cell>
          <cell r="D490">
            <v>0</v>
          </cell>
          <cell r="E490">
            <v>0</v>
          </cell>
        </row>
        <row r="491">
          <cell r="A491">
            <v>0</v>
          </cell>
          <cell r="B491">
            <v>0</v>
          </cell>
          <cell r="C491">
            <v>0</v>
          </cell>
          <cell r="D491">
            <v>0</v>
          </cell>
          <cell r="E491">
            <v>0</v>
          </cell>
        </row>
        <row r="492">
          <cell r="A492">
            <v>0</v>
          </cell>
          <cell r="B492">
            <v>0</v>
          </cell>
          <cell r="C492">
            <v>0</v>
          </cell>
          <cell r="D492">
            <v>0</v>
          </cell>
          <cell r="E492">
            <v>0</v>
          </cell>
        </row>
        <row r="493">
          <cell r="A493">
            <v>0</v>
          </cell>
          <cell r="B493">
            <v>0</v>
          </cell>
          <cell r="C493">
            <v>0</v>
          </cell>
          <cell r="D493">
            <v>0</v>
          </cell>
          <cell r="E493">
            <v>0</v>
          </cell>
        </row>
        <row r="494">
          <cell r="A494">
            <v>0</v>
          </cell>
          <cell r="B494">
            <v>0</v>
          </cell>
          <cell r="C494">
            <v>0</v>
          </cell>
          <cell r="D494">
            <v>0</v>
          </cell>
          <cell r="E494">
            <v>0</v>
          </cell>
        </row>
        <row r="495">
          <cell r="A495">
            <v>0</v>
          </cell>
          <cell r="B495">
            <v>0</v>
          </cell>
          <cell r="C495">
            <v>0</v>
          </cell>
          <cell r="D495">
            <v>0</v>
          </cell>
          <cell r="E495">
            <v>0</v>
          </cell>
        </row>
        <row r="496">
          <cell r="A496">
            <v>0</v>
          </cell>
          <cell r="B496">
            <v>0</v>
          </cell>
          <cell r="C496">
            <v>0</v>
          </cell>
          <cell r="D496">
            <v>0</v>
          </cell>
          <cell r="E496">
            <v>0</v>
          </cell>
        </row>
        <row r="497">
          <cell r="A497">
            <v>0</v>
          </cell>
          <cell r="B497">
            <v>0</v>
          </cell>
          <cell r="C497">
            <v>0</v>
          </cell>
          <cell r="D497">
            <v>0</v>
          </cell>
          <cell r="E497">
            <v>0</v>
          </cell>
        </row>
        <row r="498">
          <cell r="A498">
            <v>0</v>
          </cell>
          <cell r="B498">
            <v>0</v>
          </cell>
          <cell r="C498">
            <v>0</v>
          </cell>
          <cell r="D498">
            <v>0</v>
          </cell>
          <cell r="E498">
            <v>0</v>
          </cell>
        </row>
        <row r="499">
          <cell r="A499">
            <v>0</v>
          </cell>
          <cell r="B499">
            <v>0</v>
          </cell>
          <cell r="C499">
            <v>0</v>
          </cell>
          <cell r="D499">
            <v>0</v>
          </cell>
          <cell r="E499">
            <v>0</v>
          </cell>
        </row>
        <row r="500">
          <cell r="A500">
            <v>0</v>
          </cell>
          <cell r="B500">
            <v>0</v>
          </cell>
          <cell r="C500">
            <v>0</v>
          </cell>
          <cell r="D500">
            <v>0</v>
          </cell>
          <cell r="E500">
            <v>0</v>
          </cell>
        </row>
        <row r="501">
          <cell r="A501">
            <v>0</v>
          </cell>
          <cell r="B501">
            <v>0</v>
          </cell>
          <cell r="C501">
            <v>0</v>
          </cell>
          <cell r="D501">
            <v>0</v>
          </cell>
          <cell r="E501">
            <v>0</v>
          </cell>
        </row>
        <row r="502">
          <cell r="A502">
            <v>0</v>
          </cell>
          <cell r="B502">
            <v>0</v>
          </cell>
          <cell r="C502">
            <v>0</v>
          </cell>
          <cell r="D502">
            <v>0</v>
          </cell>
          <cell r="E502">
            <v>0</v>
          </cell>
        </row>
        <row r="503">
          <cell r="A503">
            <v>0</v>
          </cell>
          <cell r="B503">
            <v>0</v>
          </cell>
          <cell r="C503">
            <v>0</v>
          </cell>
          <cell r="D503">
            <v>0</v>
          </cell>
          <cell r="E503">
            <v>0</v>
          </cell>
        </row>
        <row r="504">
          <cell r="A504">
            <v>0</v>
          </cell>
          <cell r="B504">
            <v>0</v>
          </cell>
          <cell r="C504">
            <v>0</v>
          </cell>
          <cell r="D504">
            <v>0</v>
          </cell>
          <cell r="E504">
            <v>0</v>
          </cell>
        </row>
        <row r="505">
          <cell r="A505">
            <v>0</v>
          </cell>
          <cell r="B505">
            <v>0</v>
          </cell>
          <cell r="C505">
            <v>0</v>
          </cell>
          <cell r="D505">
            <v>0</v>
          </cell>
          <cell r="E505">
            <v>0</v>
          </cell>
        </row>
        <row r="506">
          <cell r="A506">
            <v>0</v>
          </cell>
          <cell r="B506">
            <v>0</v>
          </cell>
          <cell r="C506">
            <v>0</v>
          </cell>
          <cell r="D506">
            <v>0</v>
          </cell>
          <cell r="E506">
            <v>0</v>
          </cell>
        </row>
        <row r="507">
          <cell r="A507">
            <v>0</v>
          </cell>
          <cell r="B507">
            <v>0</v>
          </cell>
          <cell r="C507">
            <v>0</v>
          </cell>
          <cell r="D507">
            <v>0</v>
          </cell>
          <cell r="E507">
            <v>0</v>
          </cell>
        </row>
        <row r="508">
          <cell r="A508">
            <v>0</v>
          </cell>
          <cell r="B508">
            <v>0</v>
          </cell>
          <cell r="C508">
            <v>0</v>
          </cell>
          <cell r="D508">
            <v>0</v>
          </cell>
          <cell r="E508">
            <v>0</v>
          </cell>
        </row>
        <row r="509">
          <cell r="A509">
            <v>0</v>
          </cell>
          <cell r="B509">
            <v>0</v>
          </cell>
          <cell r="C509">
            <v>0</v>
          </cell>
          <cell r="D509">
            <v>0</v>
          </cell>
          <cell r="E509">
            <v>0</v>
          </cell>
        </row>
        <row r="510">
          <cell r="A510">
            <v>0</v>
          </cell>
          <cell r="B510">
            <v>0</v>
          </cell>
          <cell r="C510">
            <v>0</v>
          </cell>
          <cell r="D510">
            <v>0</v>
          </cell>
          <cell r="E510">
            <v>0</v>
          </cell>
        </row>
        <row r="511">
          <cell r="A511">
            <v>0</v>
          </cell>
          <cell r="B511">
            <v>0</v>
          </cell>
          <cell r="C511">
            <v>0</v>
          </cell>
          <cell r="D511">
            <v>0</v>
          </cell>
          <cell r="E511">
            <v>0</v>
          </cell>
        </row>
        <row r="512">
          <cell r="A512">
            <v>0</v>
          </cell>
          <cell r="B512">
            <v>0</v>
          </cell>
          <cell r="C512">
            <v>0</v>
          </cell>
          <cell r="D512">
            <v>0</v>
          </cell>
          <cell r="E512">
            <v>0</v>
          </cell>
        </row>
        <row r="513">
          <cell r="A513">
            <v>0</v>
          </cell>
          <cell r="B513">
            <v>0</v>
          </cell>
          <cell r="C513">
            <v>0</v>
          </cell>
          <cell r="D513">
            <v>0</v>
          </cell>
          <cell r="E513">
            <v>0</v>
          </cell>
        </row>
        <row r="514">
          <cell r="A514">
            <v>0</v>
          </cell>
          <cell r="B514">
            <v>0</v>
          </cell>
          <cell r="C514">
            <v>0</v>
          </cell>
          <cell r="D514">
            <v>0</v>
          </cell>
          <cell r="E514">
            <v>0</v>
          </cell>
        </row>
        <row r="515">
          <cell r="A515">
            <v>0</v>
          </cell>
          <cell r="B515">
            <v>0</v>
          </cell>
          <cell r="C515">
            <v>0</v>
          </cell>
          <cell r="D515">
            <v>0</v>
          </cell>
          <cell r="E515">
            <v>0</v>
          </cell>
        </row>
        <row r="516">
          <cell r="A516">
            <v>0</v>
          </cell>
          <cell r="B516">
            <v>0</v>
          </cell>
          <cell r="C516">
            <v>0</v>
          </cell>
          <cell r="D516">
            <v>0</v>
          </cell>
          <cell r="E516">
            <v>0</v>
          </cell>
        </row>
        <row r="517">
          <cell r="A517">
            <v>0</v>
          </cell>
          <cell r="B517">
            <v>0</v>
          </cell>
          <cell r="C517">
            <v>0</v>
          </cell>
          <cell r="D517">
            <v>0</v>
          </cell>
          <cell r="E517">
            <v>0</v>
          </cell>
        </row>
        <row r="518">
          <cell r="A518">
            <v>0</v>
          </cell>
          <cell r="B518">
            <v>0</v>
          </cell>
          <cell r="C518">
            <v>0</v>
          </cell>
          <cell r="D518">
            <v>0</v>
          </cell>
          <cell r="E518">
            <v>0</v>
          </cell>
        </row>
        <row r="519">
          <cell r="A519">
            <v>0</v>
          </cell>
          <cell r="B519">
            <v>0</v>
          </cell>
          <cell r="C519">
            <v>0</v>
          </cell>
          <cell r="D519">
            <v>0</v>
          </cell>
          <cell r="E519">
            <v>0</v>
          </cell>
        </row>
        <row r="520">
          <cell r="A520">
            <v>0</v>
          </cell>
          <cell r="B520">
            <v>0</v>
          </cell>
          <cell r="C520">
            <v>0</v>
          </cell>
          <cell r="D520">
            <v>0</v>
          </cell>
          <cell r="E520">
            <v>0</v>
          </cell>
        </row>
        <row r="521">
          <cell r="A521">
            <v>0</v>
          </cell>
          <cell r="B521">
            <v>0</v>
          </cell>
          <cell r="C521">
            <v>0</v>
          </cell>
          <cell r="D521">
            <v>0</v>
          </cell>
          <cell r="E521">
            <v>0</v>
          </cell>
        </row>
        <row r="522">
          <cell r="A522">
            <v>0</v>
          </cell>
          <cell r="B522">
            <v>0</v>
          </cell>
          <cell r="C522">
            <v>0</v>
          </cell>
          <cell r="D522">
            <v>0</v>
          </cell>
          <cell r="E522">
            <v>0</v>
          </cell>
        </row>
        <row r="523">
          <cell r="A523">
            <v>0</v>
          </cell>
          <cell r="B523">
            <v>0</v>
          </cell>
          <cell r="C523">
            <v>0</v>
          </cell>
          <cell r="D523">
            <v>0</v>
          </cell>
          <cell r="E523">
            <v>0</v>
          </cell>
        </row>
        <row r="524">
          <cell r="A524">
            <v>0</v>
          </cell>
          <cell r="B524">
            <v>0</v>
          </cell>
          <cell r="C524">
            <v>0</v>
          </cell>
          <cell r="D524">
            <v>0</v>
          </cell>
          <cell r="E524">
            <v>0</v>
          </cell>
        </row>
        <row r="525">
          <cell r="A525">
            <v>0</v>
          </cell>
          <cell r="B525">
            <v>0</v>
          </cell>
          <cell r="C525">
            <v>0</v>
          </cell>
          <cell r="D525">
            <v>0</v>
          </cell>
          <cell r="E525">
            <v>0</v>
          </cell>
        </row>
        <row r="526">
          <cell r="A526">
            <v>0</v>
          </cell>
          <cell r="B526">
            <v>0</v>
          </cell>
          <cell r="C526">
            <v>0</v>
          </cell>
          <cell r="D526">
            <v>0</v>
          </cell>
          <cell r="E526">
            <v>0</v>
          </cell>
        </row>
        <row r="527">
          <cell r="A527">
            <v>0</v>
          </cell>
          <cell r="B527">
            <v>0</v>
          </cell>
          <cell r="C527">
            <v>0</v>
          </cell>
          <cell r="D527">
            <v>0</v>
          </cell>
          <cell r="E527">
            <v>0</v>
          </cell>
        </row>
        <row r="528">
          <cell r="A528">
            <v>0</v>
          </cell>
          <cell r="B528">
            <v>0</v>
          </cell>
          <cell r="C528">
            <v>0</v>
          </cell>
          <cell r="D528">
            <v>0</v>
          </cell>
          <cell r="E528">
            <v>0</v>
          </cell>
        </row>
        <row r="529">
          <cell r="A529">
            <v>0</v>
          </cell>
          <cell r="B529">
            <v>0</v>
          </cell>
          <cell r="C529">
            <v>0</v>
          </cell>
          <cell r="D529">
            <v>0</v>
          </cell>
          <cell r="E529">
            <v>0</v>
          </cell>
        </row>
        <row r="530">
          <cell r="A530">
            <v>0</v>
          </cell>
          <cell r="B530">
            <v>0</v>
          </cell>
          <cell r="C530">
            <v>0</v>
          </cell>
          <cell r="D530">
            <v>0</v>
          </cell>
          <cell r="E530">
            <v>0</v>
          </cell>
        </row>
        <row r="531">
          <cell r="A531">
            <v>0</v>
          </cell>
          <cell r="B531">
            <v>0</v>
          </cell>
          <cell r="C531">
            <v>0</v>
          </cell>
          <cell r="D531">
            <v>0</v>
          </cell>
          <cell r="E531">
            <v>0</v>
          </cell>
        </row>
        <row r="532">
          <cell r="A532">
            <v>0</v>
          </cell>
          <cell r="B532">
            <v>0</v>
          </cell>
          <cell r="C532">
            <v>0</v>
          </cell>
          <cell r="D532">
            <v>0</v>
          </cell>
          <cell r="E532">
            <v>0</v>
          </cell>
        </row>
        <row r="533">
          <cell r="A533">
            <v>0</v>
          </cell>
          <cell r="B533">
            <v>0</v>
          </cell>
          <cell r="C533">
            <v>0</v>
          </cell>
          <cell r="D533">
            <v>0</v>
          </cell>
          <cell r="E533">
            <v>0</v>
          </cell>
        </row>
        <row r="534">
          <cell r="A534">
            <v>0</v>
          </cell>
          <cell r="B534">
            <v>0</v>
          </cell>
          <cell r="C534">
            <v>0</v>
          </cell>
          <cell r="D534">
            <v>0</v>
          </cell>
          <cell r="E534">
            <v>0</v>
          </cell>
        </row>
        <row r="535">
          <cell r="A535">
            <v>0</v>
          </cell>
          <cell r="B535">
            <v>0</v>
          </cell>
          <cell r="C535">
            <v>0</v>
          </cell>
          <cell r="D535">
            <v>0</v>
          </cell>
          <cell r="E535">
            <v>0</v>
          </cell>
        </row>
        <row r="536">
          <cell r="A536">
            <v>0</v>
          </cell>
          <cell r="B536">
            <v>0</v>
          </cell>
          <cell r="C536">
            <v>0</v>
          </cell>
          <cell r="D536">
            <v>0</v>
          </cell>
          <cell r="E536">
            <v>0</v>
          </cell>
        </row>
        <row r="537">
          <cell r="A537">
            <v>0</v>
          </cell>
          <cell r="B537">
            <v>0</v>
          </cell>
          <cell r="C537">
            <v>0</v>
          </cell>
          <cell r="D537">
            <v>0</v>
          </cell>
          <cell r="E537">
            <v>0</v>
          </cell>
        </row>
        <row r="538">
          <cell r="A538">
            <v>0</v>
          </cell>
          <cell r="B538">
            <v>0</v>
          </cell>
          <cell r="C538">
            <v>0</v>
          </cell>
          <cell r="D538">
            <v>0</v>
          </cell>
          <cell r="E538">
            <v>0</v>
          </cell>
        </row>
        <row r="539">
          <cell r="A539">
            <v>0</v>
          </cell>
          <cell r="B539">
            <v>0</v>
          </cell>
          <cell r="C539">
            <v>0</v>
          </cell>
          <cell r="D539">
            <v>0</v>
          </cell>
          <cell r="E539">
            <v>0</v>
          </cell>
        </row>
        <row r="540">
          <cell r="A540">
            <v>0</v>
          </cell>
          <cell r="B540">
            <v>0</v>
          </cell>
          <cell r="C540">
            <v>0</v>
          </cell>
          <cell r="D540">
            <v>0</v>
          </cell>
          <cell r="E540">
            <v>0</v>
          </cell>
        </row>
        <row r="541">
          <cell r="A541">
            <v>0</v>
          </cell>
          <cell r="B541">
            <v>0</v>
          </cell>
          <cell r="C541">
            <v>0</v>
          </cell>
          <cell r="D541">
            <v>0</v>
          </cell>
          <cell r="E541">
            <v>0</v>
          </cell>
        </row>
        <row r="542">
          <cell r="A542">
            <v>0</v>
          </cell>
          <cell r="B542">
            <v>0</v>
          </cell>
          <cell r="C542">
            <v>0</v>
          </cell>
          <cell r="D542">
            <v>0</v>
          </cell>
          <cell r="E542">
            <v>0</v>
          </cell>
        </row>
        <row r="543">
          <cell r="A543">
            <v>0</v>
          </cell>
          <cell r="B543">
            <v>0</v>
          </cell>
          <cell r="C543">
            <v>0</v>
          </cell>
          <cell r="D543">
            <v>0</v>
          </cell>
          <cell r="E543">
            <v>0</v>
          </cell>
        </row>
        <row r="544">
          <cell r="A544">
            <v>0</v>
          </cell>
          <cell r="B544">
            <v>0</v>
          </cell>
          <cell r="C544">
            <v>0</v>
          </cell>
          <cell r="D544">
            <v>0</v>
          </cell>
          <cell r="E544">
            <v>0</v>
          </cell>
        </row>
        <row r="545">
          <cell r="A545">
            <v>0</v>
          </cell>
          <cell r="B545">
            <v>0</v>
          </cell>
          <cell r="C545">
            <v>0</v>
          </cell>
          <cell r="D545">
            <v>0</v>
          </cell>
          <cell r="E545">
            <v>0</v>
          </cell>
        </row>
        <row r="546">
          <cell r="A546">
            <v>0</v>
          </cell>
          <cell r="B546">
            <v>0</v>
          </cell>
          <cell r="C546">
            <v>0</v>
          </cell>
          <cell r="D546">
            <v>0</v>
          </cell>
          <cell r="E546">
            <v>0</v>
          </cell>
        </row>
        <row r="547">
          <cell r="A547">
            <v>0</v>
          </cell>
          <cell r="B547">
            <v>0</v>
          </cell>
          <cell r="C547">
            <v>0</v>
          </cell>
          <cell r="D547">
            <v>0</v>
          </cell>
          <cell r="E547">
            <v>0</v>
          </cell>
        </row>
        <row r="548">
          <cell r="A548">
            <v>0</v>
          </cell>
          <cell r="B548">
            <v>0</v>
          </cell>
          <cell r="C548">
            <v>0</v>
          </cell>
          <cell r="D548">
            <v>0</v>
          </cell>
          <cell r="E548">
            <v>0</v>
          </cell>
        </row>
        <row r="549">
          <cell r="A549">
            <v>0</v>
          </cell>
          <cell r="B549">
            <v>0</v>
          </cell>
          <cell r="C549">
            <v>0</v>
          </cell>
          <cell r="D549">
            <v>0</v>
          </cell>
          <cell r="E549">
            <v>0</v>
          </cell>
        </row>
        <row r="550">
          <cell r="A550">
            <v>0</v>
          </cell>
          <cell r="B550">
            <v>0</v>
          </cell>
          <cell r="C550">
            <v>0</v>
          </cell>
          <cell r="D550">
            <v>0</v>
          </cell>
          <cell r="E550">
            <v>0</v>
          </cell>
        </row>
        <row r="551">
          <cell r="A551">
            <v>0</v>
          </cell>
          <cell r="B551">
            <v>0</v>
          </cell>
          <cell r="C551">
            <v>0</v>
          </cell>
          <cell r="D551">
            <v>0</v>
          </cell>
          <cell r="E551">
            <v>0</v>
          </cell>
        </row>
        <row r="552">
          <cell r="A552">
            <v>0</v>
          </cell>
          <cell r="B552">
            <v>0</v>
          </cell>
          <cell r="C552">
            <v>0</v>
          </cell>
          <cell r="D552">
            <v>0</v>
          </cell>
          <cell r="E552">
            <v>0</v>
          </cell>
        </row>
        <row r="553">
          <cell r="A553">
            <v>0</v>
          </cell>
          <cell r="B553">
            <v>0</v>
          </cell>
          <cell r="C553">
            <v>0</v>
          </cell>
          <cell r="D553">
            <v>0</v>
          </cell>
          <cell r="E553">
            <v>0</v>
          </cell>
        </row>
        <row r="554">
          <cell r="A554">
            <v>0</v>
          </cell>
          <cell r="B554">
            <v>0</v>
          </cell>
          <cell r="C554">
            <v>0</v>
          </cell>
          <cell r="D554">
            <v>0</v>
          </cell>
          <cell r="E554">
            <v>0</v>
          </cell>
        </row>
        <row r="555">
          <cell r="A555">
            <v>0</v>
          </cell>
          <cell r="B555">
            <v>0</v>
          </cell>
          <cell r="C555">
            <v>0</v>
          </cell>
          <cell r="D555">
            <v>0</v>
          </cell>
          <cell r="E555">
            <v>0</v>
          </cell>
        </row>
        <row r="556">
          <cell r="A556">
            <v>0</v>
          </cell>
          <cell r="B556">
            <v>0</v>
          </cell>
          <cell r="C556">
            <v>0</v>
          </cell>
          <cell r="D556">
            <v>0</v>
          </cell>
          <cell r="E556">
            <v>0</v>
          </cell>
        </row>
        <row r="557">
          <cell r="A557">
            <v>0</v>
          </cell>
          <cell r="B557">
            <v>0</v>
          </cell>
          <cell r="C557">
            <v>0</v>
          </cell>
          <cell r="D557">
            <v>0</v>
          </cell>
          <cell r="E557">
            <v>0</v>
          </cell>
        </row>
        <row r="558">
          <cell r="A558">
            <v>0</v>
          </cell>
          <cell r="B558">
            <v>0</v>
          </cell>
          <cell r="C558">
            <v>0</v>
          </cell>
          <cell r="D558">
            <v>0</v>
          </cell>
          <cell r="E558">
            <v>0</v>
          </cell>
        </row>
        <row r="559">
          <cell r="A559">
            <v>0</v>
          </cell>
          <cell r="B559">
            <v>0</v>
          </cell>
          <cell r="C559">
            <v>0</v>
          </cell>
          <cell r="D559">
            <v>0</v>
          </cell>
          <cell r="E559">
            <v>0</v>
          </cell>
        </row>
        <row r="560">
          <cell r="A560">
            <v>0</v>
          </cell>
          <cell r="B560">
            <v>0</v>
          </cell>
          <cell r="C560">
            <v>0</v>
          </cell>
          <cell r="D560">
            <v>0</v>
          </cell>
          <cell r="E560">
            <v>0</v>
          </cell>
        </row>
        <row r="561">
          <cell r="A561">
            <v>0</v>
          </cell>
          <cell r="B561">
            <v>0</v>
          </cell>
          <cell r="C561">
            <v>0</v>
          </cell>
          <cell r="D561">
            <v>0</v>
          </cell>
          <cell r="E561">
            <v>0</v>
          </cell>
        </row>
        <row r="562">
          <cell r="A562">
            <v>0</v>
          </cell>
          <cell r="B562">
            <v>0</v>
          </cell>
          <cell r="C562">
            <v>0</v>
          </cell>
          <cell r="D562">
            <v>0</v>
          </cell>
          <cell r="E562">
            <v>0</v>
          </cell>
        </row>
        <row r="563">
          <cell r="A563">
            <v>0</v>
          </cell>
          <cell r="B563">
            <v>0</v>
          </cell>
          <cell r="C563">
            <v>0</v>
          </cell>
          <cell r="D563">
            <v>0</v>
          </cell>
          <cell r="E563">
            <v>0</v>
          </cell>
        </row>
        <row r="564">
          <cell r="A564">
            <v>0</v>
          </cell>
          <cell r="B564">
            <v>0</v>
          </cell>
          <cell r="C564">
            <v>0</v>
          </cell>
          <cell r="D564">
            <v>0</v>
          </cell>
          <cell r="E564">
            <v>0</v>
          </cell>
        </row>
        <row r="565">
          <cell r="A565">
            <v>0</v>
          </cell>
          <cell r="B565">
            <v>0</v>
          </cell>
          <cell r="C565">
            <v>0</v>
          </cell>
          <cell r="D565">
            <v>0</v>
          </cell>
          <cell r="E565">
            <v>0</v>
          </cell>
        </row>
        <row r="566">
          <cell r="A566">
            <v>0</v>
          </cell>
          <cell r="B566">
            <v>0</v>
          </cell>
          <cell r="C566">
            <v>0</v>
          </cell>
          <cell r="D566">
            <v>0</v>
          </cell>
          <cell r="E566">
            <v>0</v>
          </cell>
        </row>
        <row r="567">
          <cell r="A567">
            <v>0</v>
          </cell>
          <cell r="B567">
            <v>0</v>
          </cell>
          <cell r="C567">
            <v>0</v>
          </cell>
          <cell r="D567">
            <v>0</v>
          </cell>
          <cell r="E567">
            <v>0</v>
          </cell>
        </row>
        <row r="568">
          <cell r="A568">
            <v>0</v>
          </cell>
          <cell r="B568">
            <v>0</v>
          </cell>
          <cell r="C568">
            <v>0</v>
          </cell>
          <cell r="D568">
            <v>0</v>
          </cell>
          <cell r="E568">
            <v>0</v>
          </cell>
        </row>
        <row r="569">
          <cell r="A569">
            <v>0</v>
          </cell>
          <cell r="B569">
            <v>0</v>
          </cell>
          <cell r="C569">
            <v>0</v>
          </cell>
          <cell r="D569">
            <v>0</v>
          </cell>
          <cell r="E569">
            <v>0</v>
          </cell>
        </row>
        <row r="570">
          <cell r="A570">
            <v>0</v>
          </cell>
          <cell r="B570">
            <v>0</v>
          </cell>
          <cell r="C570">
            <v>0</v>
          </cell>
          <cell r="D570">
            <v>0</v>
          </cell>
          <cell r="E570">
            <v>0</v>
          </cell>
        </row>
        <row r="571">
          <cell r="A571">
            <v>0</v>
          </cell>
          <cell r="B571">
            <v>0</v>
          </cell>
          <cell r="C571">
            <v>0</v>
          </cell>
          <cell r="D571">
            <v>0</v>
          </cell>
          <cell r="E571">
            <v>0</v>
          </cell>
        </row>
        <row r="572">
          <cell r="A572">
            <v>0</v>
          </cell>
          <cell r="B572">
            <v>0</v>
          </cell>
          <cell r="C572">
            <v>0</v>
          </cell>
          <cell r="D572">
            <v>0</v>
          </cell>
          <cell r="E572">
            <v>0</v>
          </cell>
        </row>
        <row r="573">
          <cell r="A573">
            <v>0</v>
          </cell>
          <cell r="B573">
            <v>0</v>
          </cell>
          <cell r="C573">
            <v>0</v>
          </cell>
          <cell r="D573">
            <v>0</v>
          </cell>
          <cell r="E573">
            <v>0</v>
          </cell>
        </row>
        <row r="574">
          <cell r="A574">
            <v>0</v>
          </cell>
          <cell r="B574">
            <v>0</v>
          </cell>
          <cell r="C574">
            <v>0</v>
          </cell>
          <cell r="D574">
            <v>0</v>
          </cell>
          <cell r="E574">
            <v>0</v>
          </cell>
        </row>
        <row r="575">
          <cell r="A575">
            <v>0</v>
          </cell>
          <cell r="B575">
            <v>0</v>
          </cell>
          <cell r="C575">
            <v>0</v>
          </cell>
          <cell r="D575">
            <v>0</v>
          </cell>
          <cell r="E575">
            <v>0</v>
          </cell>
        </row>
        <row r="576">
          <cell r="A576">
            <v>0</v>
          </cell>
          <cell r="B576">
            <v>0</v>
          </cell>
          <cell r="C576">
            <v>0</v>
          </cell>
          <cell r="D576">
            <v>0</v>
          </cell>
          <cell r="E576">
            <v>0</v>
          </cell>
        </row>
        <row r="577">
          <cell r="A577">
            <v>0</v>
          </cell>
          <cell r="B577">
            <v>0</v>
          </cell>
          <cell r="C577">
            <v>0</v>
          </cell>
          <cell r="D577">
            <v>0</v>
          </cell>
          <cell r="E577">
            <v>0</v>
          </cell>
        </row>
        <row r="578">
          <cell r="A578">
            <v>0</v>
          </cell>
          <cell r="B578">
            <v>0</v>
          </cell>
          <cell r="C578">
            <v>0</v>
          </cell>
          <cell r="D578">
            <v>0</v>
          </cell>
          <cell r="E578">
            <v>0</v>
          </cell>
        </row>
        <row r="579">
          <cell r="A579">
            <v>0</v>
          </cell>
          <cell r="B579">
            <v>0</v>
          </cell>
          <cell r="C579">
            <v>0</v>
          </cell>
          <cell r="D579">
            <v>0</v>
          </cell>
          <cell r="E579">
            <v>0</v>
          </cell>
        </row>
        <row r="580">
          <cell r="A580">
            <v>0</v>
          </cell>
          <cell r="B580">
            <v>0</v>
          </cell>
          <cell r="C580">
            <v>0</v>
          </cell>
          <cell r="D580">
            <v>0</v>
          </cell>
          <cell r="E580">
            <v>0</v>
          </cell>
        </row>
        <row r="581">
          <cell r="A581">
            <v>0</v>
          </cell>
          <cell r="B581">
            <v>0</v>
          </cell>
          <cell r="C581">
            <v>0</v>
          </cell>
          <cell r="D581">
            <v>0</v>
          </cell>
          <cell r="E581">
            <v>0</v>
          </cell>
        </row>
        <row r="582">
          <cell r="A582">
            <v>0</v>
          </cell>
          <cell r="B582">
            <v>0</v>
          </cell>
          <cell r="C582">
            <v>0</v>
          </cell>
          <cell r="D582">
            <v>0</v>
          </cell>
          <cell r="E582">
            <v>0</v>
          </cell>
        </row>
        <row r="583">
          <cell r="A583">
            <v>0</v>
          </cell>
          <cell r="B583">
            <v>0</v>
          </cell>
          <cell r="C583">
            <v>0</v>
          </cell>
          <cell r="D583">
            <v>0</v>
          </cell>
          <cell r="E583">
            <v>0</v>
          </cell>
        </row>
        <row r="584">
          <cell r="A584">
            <v>0</v>
          </cell>
          <cell r="B584">
            <v>0</v>
          </cell>
          <cell r="C584">
            <v>0</v>
          </cell>
          <cell r="D584">
            <v>0</v>
          </cell>
          <cell r="E584">
            <v>0</v>
          </cell>
        </row>
        <row r="585">
          <cell r="A585">
            <v>0</v>
          </cell>
          <cell r="B585">
            <v>0</v>
          </cell>
          <cell r="C585">
            <v>0</v>
          </cell>
          <cell r="D585">
            <v>0</v>
          </cell>
          <cell r="E585">
            <v>0</v>
          </cell>
        </row>
        <row r="586">
          <cell r="A586">
            <v>0</v>
          </cell>
          <cell r="B586">
            <v>0</v>
          </cell>
          <cell r="C586">
            <v>0</v>
          </cell>
          <cell r="D586">
            <v>0</v>
          </cell>
          <cell r="E586">
            <v>0</v>
          </cell>
        </row>
        <row r="587">
          <cell r="A587">
            <v>0</v>
          </cell>
          <cell r="B587">
            <v>0</v>
          </cell>
          <cell r="C587">
            <v>0</v>
          </cell>
          <cell r="D587">
            <v>0</v>
          </cell>
          <cell r="E587">
            <v>0</v>
          </cell>
        </row>
        <row r="588">
          <cell r="A588">
            <v>0</v>
          </cell>
          <cell r="B588">
            <v>0</v>
          </cell>
          <cell r="C588">
            <v>0</v>
          </cell>
          <cell r="D588">
            <v>0</v>
          </cell>
          <cell r="E588">
            <v>0</v>
          </cell>
        </row>
        <row r="589">
          <cell r="A589">
            <v>0</v>
          </cell>
          <cell r="B589">
            <v>0</v>
          </cell>
          <cell r="C589">
            <v>0</v>
          </cell>
          <cell r="D589">
            <v>0</v>
          </cell>
          <cell r="E589">
            <v>0</v>
          </cell>
        </row>
        <row r="590">
          <cell r="A590">
            <v>0</v>
          </cell>
          <cell r="B590">
            <v>0</v>
          </cell>
          <cell r="C590">
            <v>0</v>
          </cell>
          <cell r="D590">
            <v>0</v>
          </cell>
          <cell r="E590">
            <v>0</v>
          </cell>
        </row>
        <row r="591">
          <cell r="A591">
            <v>0</v>
          </cell>
          <cell r="B591">
            <v>0</v>
          </cell>
          <cell r="C591">
            <v>0</v>
          </cell>
          <cell r="D591">
            <v>0</v>
          </cell>
          <cell r="E591">
            <v>0</v>
          </cell>
        </row>
        <row r="592">
          <cell r="A592">
            <v>0</v>
          </cell>
          <cell r="B592">
            <v>0</v>
          </cell>
          <cell r="C592">
            <v>0</v>
          </cell>
          <cell r="D592">
            <v>0</v>
          </cell>
          <cell r="E592">
            <v>0</v>
          </cell>
        </row>
        <row r="593">
          <cell r="A593">
            <v>0</v>
          </cell>
          <cell r="B593">
            <v>0</v>
          </cell>
          <cell r="C593">
            <v>0</v>
          </cell>
          <cell r="D593">
            <v>0</v>
          </cell>
          <cell r="E593">
            <v>0</v>
          </cell>
        </row>
        <row r="594">
          <cell r="A594">
            <v>0</v>
          </cell>
          <cell r="B594">
            <v>0</v>
          </cell>
          <cell r="C594">
            <v>0</v>
          </cell>
          <cell r="D594">
            <v>0</v>
          </cell>
          <cell r="E594">
            <v>0</v>
          </cell>
        </row>
        <row r="595">
          <cell r="A595">
            <v>0</v>
          </cell>
          <cell r="B595">
            <v>0</v>
          </cell>
          <cell r="C595">
            <v>0</v>
          </cell>
          <cell r="D595">
            <v>0</v>
          </cell>
          <cell r="E595">
            <v>0</v>
          </cell>
        </row>
        <row r="596">
          <cell r="A596">
            <v>0</v>
          </cell>
          <cell r="B596">
            <v>0</v>
          </cell>
          <cell r="C596">
            <v>0</v>
          </cell>
          <cell r="D596">
            <v>0</v>
          </cell>
          <cell r="E596">
            <v>0</v>
          </cell>
        </row>
        <row r="597">
          <cell r="A597">
            <v>0</v>
          </cell>
          <cell r="B597">
            <v>0</v>
          </cell>
          <cell r="C597">
            <v>0</v>
          </cell>
          <cell r="D597">
            <v>0</v>
          </cell>
          <cell r="E597">
            <v>0</v>
          </cell>
        </row>
        <row r="598">
          <cell r="A598">
            <v>0</v>
          </cell>
          <cell r="B598">
            <v>0</v>
          </cell>
          <cell r="C598">
            <v>0</v>
          </cell>
          <cell r="D598">
            <v>0</v>
          </cell>
          <cell r="E598">
            <v>0</v>
          </cell>
        </row>
        <row r="599">
          <cell r="A599">
            <v>0</v>
          </cell>
          <cell r="B599">
            <v>0</v>
          </cell>
          <cell r="C599">
            <v>0</v>
          </cell>
          <cell r="D599">
            <v>0</v>
          </cell>
          <cell r="E599">
            <v>0</v>
          </cell>
        </row>
        <row r="600">
          <cell r="A600">
            <v>0</v>
          </cell>
          <cell r="B600">
            <v>0</v>
          </cell>
          <cell r="C600">
            <v>0</v>
          </cell>
          <cell r="D600">
            <v>0</v>
          </cell>
          <cell r="E600">
            <v>0</v>
          </cell>
        </row>
        <row r="601">
          <cell r="A601">
            <v>0</v>
          </cell>
          <cell r="B601">
            <v>0</v>
          </cell>
          <cell r="C601">
            <v>0</v>
          </cell>
          <cell r="D601">
            <v>0</v>
          </cell>
          <cell r="E601">
            <v>0</v>
          </cell>
        </row>
        <row r="602">
          <cell r="A602">
            <v>0</v>
          </cell>
          <cell r="B602">
            <v>0</v>
          </cell>
          <cell r="C602">
            <v>0</v>
          </cell>
          <cell r="D602">
            <v>0</v>
          </cell>
          <cell r="E602">
            <v>0</v>
          </cell>
        </row>
        <row r="603">
          <cell r="A603">
            <v>0</v>
          </cell>
          <cell r="B603">
            <v>0</v>
          </cell>
          <cell r="C603">
            <v>0</v>
          </cell>
          <cell r="D603">
            <v>0</v>
          </cell>
          <cell r="E603">
            <v>0</v>
          </cell>
        </row>
        <row r="604">
          <cell r="A604">
            <v>0</v>
          </cell>
          <cell r="B604">
            <v>0</v>
          </cell>
          <cell r="C604">
            <v>0</v>
          </cell>
          <cell r="D604">
            <v>0</v>
          </cell>
          <cell r="E604">
            <v>0</v>
          </cell>
        </row>
        <row r="605">
          <cell r="A605">
            <v>0</v>
          </cell>
          <cell r="B605">
            <v>0</v>
          </cell>
          <cell r="C605">
            <v>0</v>
          </cell>
          <cell r="D605">
            <v>0</v>
          </cell>
          <cell r="E605">
            <v>0</v>
          </cell>
        </row>
        <row r="606">
          <cell r="A606">
            <v>0</v>
          </cell>
          <cell r="B606">
            <v>0</v>
          </cell>
          <cell r="C606">
            <v>0</v>
          </cell>
          <cell r="D606">
            <v>0</v>
          </cell>
          <cell r="E606">
            <v>0</v>
          </cell>
        </row>
        <row r="607">
          <cell r="A607">
            <v>0</v>
          </cell>
          <cell r="B607">
            <v>0</v>
          </cell>
          <cell r="C607">
            <v>0</v>
          </cell>
          <cell r="D607">
            <v>0</v>
          </cell>
          <cell r="E607">
            <v>0</v>
          </cell>
        </row>
        <row r="608">
          <cell r="A608">
            <v>0</v>
          </cell>
          <cell r="B608">
            <v>0</v>
          </cell>
          <cell r="C608">
            <v>0</v>
          </cell>
          <cell r="D608">
            <v>0</v>
          </cell>
          <cell r="E608">
            <v>0</v>
          </cell>
        </row>
        <row r="609">
          <cell r="A609">
            <v>0</v>
          </cell>
          <cell r="B609">
            <v>0</v>
          </cell>
          <cell r="C609">
            <v>0</v>
          </cell>
          <cell r="D609">
            <v>0</v>
          </cell>
          <cell r="E609">
            <v>0</v>
          </cell>
        </row>
        <row r="610">
          <cell r="A610">
            <v>0</v>
          </cell>
          <cell r="B610">
            <v>0</v>
          </cell>
          <cell r="C610">
            <v>0</v>
          </cell>
          <cell r="D610">
            <v>0</v>
          </cell>
          <cell r="E610">
            <v>0</v>
          </cell>
        </row>
        <row r="611">
          <cell r="A611">
            <v>0</v>
          </cell>
          <cell r="B611">
            <v>0</v>
          </cell>
          <cell r="C611">
            <v>0</v>
          </cell>
          <cell r="D611">
            <v>0</v>
          </cell>
          <cell r="E611">
            <v>0</v>
          </cell>
        </row>
        <row r="612">
          <cell r="A612">
            <v>0</v>
          </cell>
          <cell r="B612">
            <v>0</v>
          </cell>
          <cell r="C612">
            <v>0</v>
          </cell>
          <cell r="D612">
            <v>0</v>
          </cell>
          <cell r="E612">
            <v>0</v>
          </cell>
        </row>
        <row r="613">
          <cell r="A613">
            <v>0</v>
          </cell>
          <cell r="B613">
            <v>0</v>
          </cell>
          <cell r="C613">
            <v>0</v>
          </cell>
          <cell r="D613">
            <v>0</v>
          </cell>
          <cell r="E613">
            <v>0</v>
          </cell>
        </row>
        <row r="614">
          <cell r="A614">
            <v>0</v>
          </cell>
          <cell r="B614">
            <v>0</v>
          </cell>
          <cell r="C614">
            <v>0</v>
          </cell>
          <cell r="D614">
            <v>0</v>
          </cell>
          <cell r="E614">
            <v>0</v>
          </cell>
        </row>
        <row r="615">
          <cell r="A615">
            <v>0</v>
          </cell>
          <cell r="B615">
            <v>0</v>
          </cell>
          <cell r="C615">
            <v>0</v>
          </cell>
          <cell r="D615">
            <v>0</v>
          </cell>
          <cell r="E615">
            <v>0</v>
          </cell>
        </row>
        <row r="616">
          <cell r="A616">
            <v>0</v>
          </cell>
          <cell r="B616">
            <v>0</v>
          </cell>
          <cell r="C616">
            <v>0</v>
          </cell>
          <cell r="D616">
            <v>0</v>
          </cell>
          <cell r="E616">
            <v>0</v>
          </cell>
        </row>
        <row r="617">
          <cell r="A617">
            <v>0</v>
          </cell>
          <cell r="B617">
            <v>0</v>
          </cell>
          <cell r="C617">
            <v>0</v>
          </cell>
          <cell r="D617">
            <v>0</v>
          </cell>
          <cell r="E617">
            <v>0</v>
          </cell>
        </row>
        <row r="618">
          <cell r="A618">
            <v>0</v>
          </cell>
          <cell r="B618">
            <v>0</v>
          </cell>
          <cell r="C618">
            <v>0</v>
          </cell>
          <cell r="D618">
            <v>0</v>
          </cell>
          <cell r="E618">
            <v>0</v>
          </cell>
        </row>
        <row r="619">
          <cell r="A619">
            <v>0</v>
          </cell>
          <cell r="B619">
            <v>0</v>
          </cell>
          <cell r="C619">
            <v>0</v>
          </cell>
          <cell r="D619">
            <v>0</v>
          </cell>
          <cell r="E619">
            <v>0</v>
          </cell>
        </row>
        <row r="620">
          <cell r="A620">
            <v>0</v>
          </cell>
          <cell r="B620">
            <v>0</v>
          </cell>
          <cell r="C620">
            <v>0</v>
          </cell>
          <cell r="D620">
            <v>0</v>
          </cell>
          <cell r="E620">
            <v>0</v>
          </cell>
        </row>
        <row r="621">
          <cell r="A621">
            <v>0</v>
          </cell>
          <cell r="B621">
            <v>0</v>
          </cell>
          <cell r="C621">
            <v>0</v>
          </cell>
          <cell r="D621">
            <v>0</v>
          </cell>
          <cell r="E621">
            <v>0</v>
          </cell>
        </row>
        <row r="622">
          <cell r="A622">
            <v>0</v>
          </cell>
          <cell r="B622">
            <v>0</v>
          </cell>
          <cell r="C622">
            <v>0</v>
          </cell>
          <cell r="D622">
            <v>0</v>
          </cell>
          <cell r="E622">
            <v>0</v>
          </cell>
        </row>
        <row r="623">
          <cell r="A623">
            <v>0</v>
          </cell>
          <cell r="B623">
            <v>0</v>
          </cell>
          <cell r="C623">
            <v>0</v>
          </cell>
          <cell r="D623">
            <v>0</v>
          </cell>
          <cell r="E623">
            <v>0</v>
          </cell>
        </row>
        <row r="624">
          <cell r="A624">
            <v>0</v>
          </cell>
          <cell r="B624">
            <v>0</v>
          </cell>
          <cell r="C624">
            <v>0</v>
          </cell>
          <cell r="D624">
            <v>0</v>
          </cell>
          <cell r="E624">
            <v>0</v>
          </cell>
        </row>
        <row r="625">
          <cell r="A625">
            <v>0</v>
          </cell>
          <cell r="B625">
            <v>0</v>
          </cell>
          <cell r="C625">
            <v>0</v>
          </cell>
          <cell r="D625">
            <v>0</v>
          </cell>
          <cell r="E625">
            <v>0</v>
          </cell>
        </row>
        <row r="626">
          <cell r="A626">
            <v>0</v>
          </cell>
          <cell r="B626">
            <v>0</v>
          </cell>
          <cell r="C626">
            <v>0</v>
          </cell>
          <cell r="D626">
            <v>0</v>
          </cell>
          <cell r="E626">
            <v>0</v>
          </cell>
        </row>
        <row r="627">
          <cell r="A627">
            <v>0</v>
          </cell>
          <cell r="B627">
            <v>0</v>
          </cell>
          <cell r="C627">
            <v>0</v>
          </cell>
          <cell r="D627">
            <v>0</v>
          </cell>
          <cell r="E627">
            <v>0</v>
          </cell>
        </row>
        <row r="628">
          <cell r="A628">
            <v>0</v>
          </cell>
          <cell r="B628">
            <v>0</v>
          </cell>
          <cell r="C628">
            <v>0</v>
          </cell>
          <cell r="D628">
            <v>0</v>
          </cell>
          <cell r="E628">
            <v>0</v>
          </cell>
        </row>
        <row r="629">
          <cell r="A629">
            <v>0</v>
          </cell>
          <cell r="B629">
            <v>0</v>
          </cell>
          <cell r="C629">
            <v>0</v>
          </cell>
          <cell r="D629">
            <v>0</v>
          </cell>
          <cell r="E629">
            <v>0</v>
          </cell>
        </row>
        <row r="630">
          <cell r="A630">
            <v>0</v>
          </cell>
          <cell r="B630">
            <v>0</v>
          </cell>
          <cell r="C630">
            <v>0</v>
          </cell>
          <cell r="D630">
            <v>0</v>
          </cell>
          <cell r="E630">
            <v>0</v>
          </cell>
        </row>
        <row r="631">
          <cell r="A631">
            <v>0</v>
          </cell>
          <cell r="B631">
            <v>0</v>
          </cell>
          <cell r="C631">
            <v>0</v>
          </cell>
          <cell r="D631">
            <v>0</v>
          </cell>
          <cell r="E631">
            <v>0</v>
          </cell>
        </row>
        <row r="632">
          <cell r="A632">
            <v>0</v>
          </cell>
          <cell r="B632">
            <v>0</v>
          </cell>
          <cell r="C632">
            <v>0</v>
          </cell>
          <cell r="D632">
            <v>0</v>
          </cell>
          <cell r="E632">
            <v>0</v>
          </cell>
        </row>
        <row r="633">
          <cell r="A633">
            <v>0</v>
          </cell>
          <cell r="B633">
            <v>0</v>
          </cell>
          <cell r="C633">
            <v>0</v>
          </cell>
          <cell r="D633">
            <v>0</v>
          </cell>
          <cell r="E633">
            <v>0</v>
          </cell>
        </row>
        <row r="634">
          <cell r="A634">
            <v>0</v>
          </cell>
          <cell r="B634">
            <v>0</v>
          </cell>
          <cell r="C634">
            <v>0</v>
          </cell>
          <cell r="D634">
            <v>0</v>
          </cell>
          <cell r="E634">
            <v>0</v>
          </cell>
        </row>
        <row r="635">
          <cell r="A635">
            <v>0</v>
          </cell>
          <cell r="B635">
            <v>0</v>
          </cell>
          <cell r="C635">
            <v>0</v>
          </cell>
          <cell r="D635">
            <v>0</v>
          </cell>
          <cell r="E635">
            <v>0</v>
          </cell>
        </row>
        <row r="636">
          <cell r="A636">
            <v>0</v>
          </cell>
          <cell r="B636">
            <v>0</v>
          </cell>
          <cell r="C636">
            <v>0</v>
          </cell>
          <cell r="D636">
            <v>0</v>
          </cell>
          <cell r="E636">
            <v>0</v>
          </cell>
        </row>
        <row r="637">
          <cell r="A637">
            <v>0</v>
          </cell>
          <cell r="B637">
            <v>0</v>
          </cell>
          <cell r="C637">
            <v>0</v>
          </cell>
          <cell r="D637">
            <v>0</v>
          </cell>
          <cell r="E637">
            <v>0</v>
          </cell>
        </row>
        <row r="638">
          <cell r="A638">
            <v>0</v>
          </cell>
          <cell r="B638">
            <v>0</v>
          </cell>
          <cell r="C638">
            <v>0</v>
          </cell>
          <cell r="D638">
            <v>0</v>
          </cell>
          <cell r="E638">
            <v>0</v>
          </cell>
        </row>
        <row r="639">
          <cell r="A639">
            <v>0</v>
          </cell>
          <cell r="B639">
            <v>0</v>
          </cell>
          <cell r="C639">
            <v>0</v>
          </cell>
          <cell r="D639">
            <v>0</v>
          </cell>
          <cell r="E639">
            <v>0</v>
          </cell>
        </row>
        <row r="640">
          <cell r="A640">
            <v>0</v>
          </cell>
          <cell r="B640">
            <v>0</v>
          </cell>
          <cell r="C640">
            <v>0</v>
          </cell>
          <cell r="D640">
            <v>0</v>
          </cell>
          <cell r="E640">
            <v>0</v>
          </cell>
        </row>
        <row r="641">
          <cell r="A641">
            <v>0</v>
          </cell>
          <cell r="B641">
            <v>0</v>
          </cell>
          <cell r="C641">
            <v>0</v>
          </cell>
          <cell r="D641">
            <v>0</v>
          </cell>
          <cell r="E641">
            <v>0</v>
          </cell>
        </row>
        <row r="642">
          <cell r="A642">
            <v>0</v>
          </cell>
          <cell r="B642">
            <v>0</v>
          </cell>
          <cell r="C642">
            <v>0</v>
          </cell>
          <cell r="D642">
            <v>0</v>
          </cell>
          <cell r="E642">
            <v>0</v>
          </cell>
        </row>
        <row r="643">
          <cell r="A643">
            <v>0</v>
          </cell>
          <cell r="B643">
            <v>0</v>
          </cell>
          <cell r="C643">
            <v>0</v>
          </cell>
          <cell r="D643">
            <v>0</v>
          </cell>
          <cell r="E643">
            <v>0</v>
          </cell>
        </row>
        <row r="644">
          <cell r="A644">
            <v>0</v>
          </cell>
          <cell r="B644">
            <v>0</v>
          </cell>
          <cell r="C644">
            <v>0</v>
          </cell>
          <cell r="D644">
            <v>0</v>
          </cell>
          <cell r="E644">
            <v>0</v>
          </cell>
        </row>
        <row r="645">
          <cell r="A645">
            <v>0</v>
          </cell>
          <cell r="B645">
            <v>0</v>
          </cell>
          <cell r="C645">
            <v>0</v>
          </cell>
          <cell r="D645">
            <v>0</v>
          </cell>
          <cell r="E645">
            <v>0</v>
          </cell>
        </row>
        <row r="646">
          <cell r="A646">
            <v>0</v>
          </cell>
          <cell r="B646">
            <v>0</v>
          </cell>
          <cell r="C646">
            <v>0</v>
          </cell>
          <cell r="D646">
            <v>0</v>
          </cell>
          <cell r="E646">
            <v>0</v>
          </cell>
        </row>
        <row r="647">
          <cell r="A647">
            <v>0</v>
          </cell>
          <cell r="B647">
            <v>0</v>
          </cell>
          <cell r="C647">
            <v>0</v>
          </cell>
          <cell r="D647">
            <v>0</v>
          </cell>
          <cell r="E647">
            <v>0</v>
          </cell>
        </row>
        <row r="648">
          <cell r="A648">
            <v>0</v>
          </cell>
          <cell r="B648">
            <v>0</v>
          </cell>
          <cell r="C648">
            <v>0</v>
          </cell>
          <cell r="D648">
            <v>0</v>
          </cell>
          <cell r="E648">
            <v>0</v>
          </cell>
        </row>
        <row r="649">
          <cell r="A649">
            <v>0</v>
          </cell>
          <cell r="B649">
            <v>0</v>
          </cell>
          <cell r="C649">
            <v>0</v>
          </cell>
          <cell r="D649">
            <v>0</v>
          </cell>
          <cell r="E649">
            <v>0</v>
          </cell>
        </row>
        <row r="650">
          <cell r="A650">
            <v>0</v>
          </cell>
          <cell r="B650">
            <v>0</v>
          </cell>
          <cell r="C650">
            <v>0</v>
          </cell>
          <cell r="D650">
            <v>0</v>
          </cell>
          <cell r="E650">
            <v>0</v>
          </cell>
        </row>
        <row r="651">
          <cell r="A651">
            <v>0</v>
          </cell>
          <cell r="B651">
            <v>0</v>
          </cell>
          <cell r="C651">
            <v>0</v>
          </cell>
          <cell r="D651">
            <v>0</v>
          </cell>
          <cell r="E651">
            <v>0</v>
          </cell>
        </row>
        <row r="652">
          <cell r="A652">
            <v>0</v>
          </cell>
          <cell r="B652">
            <v>0</v>
          </cell>
          <cell r="C652">
            <v>0</v>
          </cell>
          <cell r="D652">
            <v>0</v>
          </cell>
          <cell r="E652">
            <v>0</v>
          </cell>
        </row>
        <row r="653">
          <cell r="A653">
            <v>0</v>
          </cell>
          <cell r="B653">
            <v>0</v>
          </cell>
          <cell r="C653">
            <v>0</v>
          </cell>
          <cell r="D653">
            <v>0</v>
          </cell>
          <cell r="E653">
            <v>0</v>
          </cell>
        </row>
        <row r="654">
          <cell r="A654">
            <v>0</v>
          </cell>
          <cell r="B654">
            <v>0</v>
          </cell>
          <cell r="C654">
            <v>0</v>
          </cell>
          <cell r="D654">
            <v>0</v>
          </cell>
          <cell r="E654">
            <v>0</v>
          </cell>
        </row>
        <row r="655">
          <cell r="A655">
            <v>0</v>
          </cell>
          <cell r="B655">
            <v>0</v>
          </cell>
          <cell r="C655">
            <v>0</v>
          </cell>
          <cell r="D655">
            <v>0</v>
          </cell>
          <cell r="E655">
            <v>0</v>
          </cell>
        </row>
        <row r="656">
          <cell r="A656">
            <v>0</v>
          </cell>
          <cell r="B656">
            <v>0</v>
          </cell>
          <cell r="C656">
            <v>0</v>
          </cell>
          <cell r="D656">
            <v>0</v>
          </cell>
          <cell r="E656">
            <v>0</v>
          </cell>
        </row>
        <row r="657">
          <cell r="A657">
            <v>0</v>
          </cell>
          <cell r="B657">
            <v>0</v>
          </cell>
          <cell r="C657">
            <v>0</v>
          </cell>
          <cell r="D657">
            <v>0</v>
          </cell>
          <cell r="E657">
            <v>0</v>
          </cell>
        </row>
        <row r="658">
          <cell r="A658">
            <v>0</v>
          </cell>
          <cell r="B658">
            <v>0</v>
          </cell>
          <cell r="C658">
            <v>0</v>
          </cell>
          <cell r="D658">
            <v>0</v>
          </cell>
          <cell r="E658">
            <v>0</v>
          </cell>
        </row>
        <row r="659">
          <cell r="A659">
            <v>0</v>
          </cell>
          <cell r="B659">
            <v>0</v>
          </cell>
          <cell r="C659">
            <v>0</v>
          </cell>
          <cell r="D659">
            <v>0</v>
          </cell>
          <cell r="E659">
            <v>0</v>
          </cell>
        </row>
        <row r="660">
          <cell r="A660">
            <v>0</v>
          </cell>
          <cell r="B660">
            <v>0</v>
          </cell>
          <cell r="C660">
            <v>0</v>
          </cell>
          <cell r="D660">
            <v>0</v>
          </cell>
          <cell r="E660">
            <v>0</v>
          </cell>
        </row>
        <row r="661">
          <cell r="A661">
            <v>0</v>
          </cell>
          <cell r="B661">
            <v>0</v>
          </cell>
          <cell r="C661">
            <v>0</v>
          </cell>
          <cell r="D661">
            <v>0</v>
          </cell>
          <cell r="E661">
            <v>0</v>
          </cell>
        </row>
        <row r="662">
          <cell r="A662">
            <v>0</v>
          </cell>
          <cell r="B662">
            <v>0</v>
          </cell>
          <cell r="C662">
            <v>0</v>
          </cell>
          <cell r="D662">
            <v>0</v>
          </cell>
          <cell r="E662">
            <v>0</v>
          </cell>
        </row>
        <row r="663">
          <cell r="A663">
            <v>0</v>
          </cell>
          <cell r="B663">
            <v>0</v>
          </cell>
          <cell r="C663">
            <v>0</v>
          </cell>
          <cell r="D663">
            <v>0</v>
          </cell>
          <cell r="E663">
            <v>0</v>
          </cell>
        </row>
        <row r="664">
          <cell r="A664">
            <v>0</v>
          </cell>
          <cell r="B664">
            <v>0</v>
          </cell>
          <cell r="C664">
            <v>0</v>
          </cell>
          <cell r="D664">
            <v>0</v>
          </cell>
          <cell r="E664">
            <v>0</v>
          </cell>
        </row>
        <row r="665">
          <cell r="A665">
            <v>0</v>
          </cell>
          <cell r="B665">
            <v>0</v>
          </cell>
          <cell r="C665">
            <v>0</v>
          </cell>
          <cell r="D665">
            <v>0</v>
          </cell>
          <cell r="E665">
            <v>0</v>
          </cell>
        </row>
        <row r="666">
          <cell r="A666">
            <v>0</v>
          </cell>
          <cell r="B666">
            <v>0</v>
          </cell>
          <cell r="C666">
            <v>0</v>
          </cell>
          <cell r="D666">
            <v>0</v>
          </cell>
          <cell r="E666">
            <v>0</v>
          </cell>
        </row>
        <row r="667">
          <cell r="A667">
            <v>0</v>
          </cell>
          <cell r="B667">
            <v>0</v>
          </cell>
          <cell r="C667">
            <v>0</v>
          </cell>
          <cell r="D667">
            <v>0</v>
          </cell>
          <cell r="E667">
            <v>0</v>
          </cell>
        </row>
        <row r="668">
          <cell r="A668">
            <v>0</v>
          </cell>
          <cell r="B668">
            <v>0</v>
          </cell>
          <cell r="C668">
            <v>0</v>
          </cell>
          <cell r="D668">
            <v>0</v>
          </cell>
          <cell r="E668">
            <v>0</v>
          </cell>
        </row>
        <row r="669">
          <cell r="A669">
            <v>0</v>
          </cell>
          <cell r="B669">
            <v>0</v>
          </cell>
          <cell r="C669">
            <v>0</v>
          </cell>
          <cell r="D669">
            <v>0</v>
          </cell>
          <cell r="E669">
            <v>0</v>
          </cell>
        </row>
        <row r="670">
          <cell r="A670">
            <v>0</v>
          </cell>
          <cell r="B670">
            <v>0</v>
          </cell>
          <cell r="C670">
            <v>0</v>
          </cell>
          <cell r="D670">
            <v>0</v>
          </cell>
          <cell r="E670">
            <v>0</v>
          </cell>
        </row>
        <row r="671">
          <cell r="A671">
            <v>0</v>
          </cell>
          <cell r="B671">
            <v>0</v>
          </cell>
          <cell r="C671">
            <v>0</v>
          </cell>
          <cell r="D671">
            <v>0</v>
          </cell>
          <cell r="E671">
            <v>0</v>
          </cell>
        </row>
        <row r="672">
          <cell r="A672">
            <v>0</v>
          </cell>
          <cell r="B672">
            <v>0</v>
          </cell>
          <cell r="C672">
            <v>0</v>
          </cell>
          <cell r="D672">
            <v>0</v>
          </cell>
          <cell r="E672">
            <v>0</v>
          </cell>
        </row>
        <row r="673">
          <cell r="A673">
            <v>0</v>
          </cell>
          <cell r="B673">
            <v>0</v>
          </cell>
          <cell r="C673">
            <v>0</v>
          </cell>
          <cell r="D673">
            <v>0</v>
          </cell>
          <cell r="E673">
            <v>0</v>
          </cell>
        </row>
        <row r="674">
          <cell r="A674">
            <v>0</v>
          </cell>
          <cell r="B674">
            <v>0</v>
          </cell>
          <cell r="C674">
            <v>0</v>
          </cell>
          <cell r="D674">
            <v>0</v>
          </cell>
          <cell r="E674">
            <v>0</v>
          </cell>
        </row>
        <row r="675">
          <cell r="A675">
            <v>0</v>
          </cell>
          <cell r="B675">
            <v>0</v>
          </cell>
          <cell r="C675">
            <v>0</v>
          </cell>
          <cell r="D675">
            <v>0</v>
          </cell>
          <cell r="E675">
            <v>0</v>
          </cell>
        </row>
        <row r="676">
          <cell r="A676">
            <v>0</v>
          </cell>
          <cell r="B676">
            <v>0</v>
          </cell>
          <cell r="C676">
            <v>0</v>
          </cell>
          <cell r="D676">
            <v>0</v>
          </cell>
          <cell r="E676">
            <v>0</v>
          </cell>
        </row>
        <row r="677">
          <cell r="A677">
            <v>0</v>
          </cell>
          <cell r="B677">
            <v>0</v>
          </cell>
          <cell r="C677">
            <v>0</v>
          </cell>
          <cell r="D677">
            <v>0</v>
          </cell>
          <cell r="E677">
            <v>0</v>
          </cell>
        </row>
        <row r="678">
          <cell r="A678">
            <v>0</v>
          </cell>
          <cell r="B678">
            <v>0</v>
          </cell>
          <cell r="C678">
            <v>0</v>
          </cell>
          <cell r="D678">
            <v>0</v>
          </cell>
          <cell r="E678">
            <v>0</v>
          </cell>
        </row>
        <row r="679">
          <cell r="A679">
            <v>0</v>
          </cell>
          <cell r="B679">
            <v>0</v>
          </cell>
          <cell r="C679">
            <v>0</v>
          </cell>
          <cell r="D679">
            <v>0</v>
          </cell>
          <cell r="E679">
            <v>0</v>
          </cell>
        </row>
        <row r="680">
          <cell r="A680">
            <v>0</v>
          </cell>
          <cell r="B680">
            <v>0</v>
          </cell>
          <cell r="C680">
            <v>0</v>
          </cell>
          <cell r="D680">
            <v>0</v>
          </cell>
          <cell r="E680">
            <v>0</v>
          </cell>
        </row>
        <row r="681">
          <cell r="A681">
            <v>0</v>
          </cell>
          <cell r="B681">
            <v>0</v>
          </cell>
          <cell r="C681">
            <v>0</v>
          </cell>
          <cell r="D681">
            <v>0</v>
          </cell>
          <cell r="E681">
            <v>0</v>
          </cell>
        </row>
        <row r="682">
          <cell r="A682">
            <v>0</v>
          </cell>
          <cell r="B682">
            <v>0</v>
          </cell>
          <cell r="C682">
            <v>0</v>
          </cell>
          <cell r="D682">
            <v>0</v>
          </cell>
          <cell r="E682">
            <v>0</v>
          </cell>
        </row>
        <row r="683">
          <cell r="A683">
            <v>0</v>
          </cell>
          <cell r="B683">
            <v>0</v>
          </cell>
          <cell r="C683">
            <v>0</v>
          </cell>
          <cell r="D683">
            <v>0</v>
          </cell>
          <cell r="E683">
            <v>0</v>
          </cell>
        </row>
        <row r="684">
          <cell r="A684">
            <v>0</v>
          </cell>
          <cell r="B684">
            <v>0</v>
          </cell>
          <cell r="C684">
            <v>0</v>
          </cell>
          <cell r="D684">
            <v>0</v>
          </cell>
          <cell r="E684">
            <v>0</v>
          </cell>
        </row>
        <row r="685">
          <cell r="A685">
            <v>0</v>
          </cell>
          <cell r="B685">
            <v>0</v>
          </cell>
          <cell r="C685">
            <v>0</v>
          </cell>
          <cell r="D685">
            <v>0</v>
          </cell>
          <cell r="E685">
            <v>0</v>
          </cell>
        </row>
        <row r="686">
          <cell r="A686">
            <v>0</v>
          </cell>
          <cell r="B686">
            <v>0</v>
          </cell>
          <cell r="C686">
            <v>0</v>
          </cell>
          <cell r="D686">
            <v>0</v>
          </cell>
          <cell r="E686">
            <v>0</v>
          </cell>
        </row>
        <row r="687">
          <cell r="A687">
            <v>0</v>
          </cell>
          <cell r="B687">
            <v>0</v>
          </cell>
          <cell r="C687">
            <v>0</v>
          </cell>
          <cell r="D687">
            <v>0</v>
          </cell>
          <cell r="E687">
            <v>0</v>
          </cell>
        </row>
        <row r="688">
          <cell r="A688">
            <v>0</v>
          </cell>
          <cell r="B688">
            <v>0</v>
          </cell>
          <cell r="C688">
            <v>0</v>
          </cell>
          <cell r="D688">
            <v>0</v>
          </cell>
          <cell r="E688">
            <v>0</v>
          </cell>
        </row>
        <row r="689">
          <cell r="A689">
            <v>0</v>
          </cell>
          <cell r="B689">
            <v>0</v>
          </cell>
          <cell r="C689">
            <v>0</v>
          </cell>
          <cell r="D689">
            <v>0</v>
          </cell>
          <cell r="E689">
            <v>0</v>
          </cell>
        </row>
        <row r="690">
          <cell r="A690">
            <v>0</v>
          </cell>
          <cell r="B690">
            <v>0</v>
          </cell>
          <cell r="C690">
            <v>0</v>
          </cell>
          <cell r="D690">
            <v>0</v>
          </cell>
          <cell r="E690">
            <v>0</v>
          </cell>
        </row>
        <row r="691">
          <cell r="A691">
            <v>0</v>
          </cell>
          <cell r="B691">
            <v>0</v>
          </cell>
          <cell r="C691">
            <v>0</v>
          </cell>
          <cell r="D691">
            <v>0</v>
          </cell>
          <cell r="E691">
            <v>0</v>
          </cell>
        </row>
        <row r="692">
          <cell r="A692">
            <v>0</v>
          </cell>
          <cell r="B692">
            <v>0</v>
          </cell>
          <cell r="C692">
            <v>0</v>
          </cell>
          <cell r="D692">
            <v>0</v>
          </cell>
          <cell r="E692">
            <v>0</v>
          </cell>
        </row>
        <row r="693">
          <cell r="A693">
            <v>0</v>
          </cell>
          <cell r="B693">
            <v>0</v>
          </cell>
          <cell r="C693">
            <v>0</v>
          </cell>
          <cell r="D693">
            <v>0</v>
          </cell>
          <cell r="E693">
            <v>0</v>
          </cell>
        </row>
        <row r="694">
          <cell r="A694">
            <v>0</v>
          </cell>
          <cell r="B694">
            <v>0</v>
          </cell>
          <cell r="C694">
            <v>0</v>
          </cell>
          <cell r="D694">
            <v>0</v>
          </cell>
          <cell r="E694">
            <v>0</v>
          </cell>
        </row>
        <row r="695">
          <cell r="A695">
            <v>0</v>
          </cell>
          <cell r="B695">
            <v>0</v>
          </cell>
          <cell r="C695">
            <v>0</v>
          </cell>
          <cell r="D695">
            <v>0</v>
          </cell>
          <cell r="E695">
            <v>0</v>
          </cell>
        </row>
        <row r="696">
          <cell r="A696">
            <v>0</v>
          </cell>
          <cell r="B696">
            <v>0</v>
          </cell>
          <cell r="C696">
            <v>0</v>
          </cell>
          <cell r="D696">
            <v>0</v>
          </cell>
          <cell r="E696">
            <v>0</v>
          </cell>
        </row>
        <row r="697">
          <cell r="A697">
            <v>0</v>
          </cell>
          <cell r="B697">
            <v>0</v>
          </cell>
          <cell r="C697">
            <v>0</v>
          </cell>
          <cell r="D697">
            <v>0</v>
          </cell>
          <cell r="E697">
            <v>0</v>
          </cell>
        </row>
        <row r="698">
          <cell r="A698">
            <v>0</v>
          </cell>
          <cell r="B698">
            <v>0</v>
          </cell>
          <cell r="C698">
            <v>0</v>
          </cell>
          <cell r="D698">
            <v>0</v>
          </cell>
          <cell r="E698">
            <v>0</v>
          </cell>
        </row>
        <row r="699">
          <cell r="A699">
            <v>0</v>
          </cell>
          <cell r="B699">
            <v>0</v>
          </cell>
          <cell r="C699">
            <v>0</v>
          </cell>
          <cell r="D699">
            <v>0</v>
          </cell>
          <cell r="E699">
            <v>0</v>
          </cell>
        </row>
        <row r="700">
          <cell r="A700">
            <v>0</v>
          </cell>
          <cell r="B700">
            <v>0</v>
          </cell>
          <cell r="C700">
            <v>0</v>
          </cell>
          <cell r="D700">
            <v>0</v>
          </cell>
          <cell r="E700">
            <v>0</v>
          </cell>
        </row>
        <row r="701">
          <cell r="A701">
            <v>0</v>
          </cell>
          <cell r="B701">
            <v>0</v>
          </cell>
          <cell r="C701">
            <v>0</v>
          </cell>
          <cell r="D701">
            <v>0</v>
          </cell>
          <cell r="E701">
            <v>0</v>
          </cell>
        </row>
        <row r="702">
          <cell r="A702">
            <v>0</v>
          </cell>
          <cell r="B702">
            <v>0</v>
          </cell>
          <cell r="C702">
            <v>0</v>
          </cell>
          <cell r="D702">
            <v>0</v>
          </cell>
          <cell r="E702">
            <v>0</v>
          </cell>
        </row>
        <row r="703">
          <cell r="A703">
            <v>0</v>
          </cell>
          <cell r="B703">
            <v>0</v>
          </cell>
          <cell r="C703">
            <v>0</v>
          </cell>
          <cell r="D703">
            <v>0</v>
          </cell>
          <cell r="E703">
            <v>0</v>
          </cell>
        </row>
        <row r="704">
          <cell r="A704">
            <v>0</v>
          </cell>
          <cell r="B704">
            <v>0</v>
          </cell>
          <cell r="C704">
            <v>0</v>
          </cell>
          <cell r="D704">
            <v>0</v>
          </cell>
          <cell r="E704">
            <v>0</v>
          </cell>
        </row>
        <row r="705">
          <cell r="A705">
            <v>0</v>
          </cell>
          <cell r="B705">
            <v>0</v>
          </cell>
          <cell r="C705">
            <v>0</v>
          </cell>
          <cell r="D705">
            <v>0</v>
          </cell>
          <cell r="E705">
            <v>0</v>
          </cell>
        </row>
        <row r="706">
          <cell r="A706">
            <v>0</v>
          </cell>
          <cell r="B706">
            <v>0</v>
          </cell>
          <cell r="C706">
            <v>0</v>
          </cell>
          <cell r="D706">
            <v>0</v>
          </cell>
          <cell r="E706">
            <v>0</v>
          </cell>
        </row>
        <row r="707">
          <cell r="A707">
            <v>0</v>
          </cell>
          <cell r="B707">
            <v>0</v>
          </cell>
          <cell r="C707">
            <v>0</v>
          </cell>
          <cell r="D707">
            <v>0</v>
          </cell>
          <cell r="E707">
            <v>0</v>
          </cell>
        </row>
        <row r="708">
          <cell r="A708">
            <v>0</v>
          </cell>
          <cell r="B708">
            <v>0</v>
          </cell>
          <cell r="C708">
            <v>0</v>
          </cell>
          <cell r="D708">
            <v>0</v>
          </cell>
          <cell r="E708">
            <v>0</v>
          </cell>
        </row>
        <row r="709">
          <cell r="A709">
            <v>0</v>
          </cell>
          <cell r="B709">
            <v>0</v>
          </cell>
          <cell r="C709">
            <v>0</v>
          </cell>
          <cell r="D709">
            <v>0</v>
          </cell>
          <cell r="E709">
            <v>0</v>
          </cell>
        </row>
        <row r="710">
          <cell r="A710">
            <v>0</v>
          </cell>
          <cell r="B710">
            <v>0</v>
          </cell>
          <cell r="C710">
            <v>0</v>
          </cell>
          <cell r="D710">
            <v>0</v>
          </cell>
          <cell r="E710">
            <v>0</v>
          </cell>
        </row>
        <row r="711">
          <cell r="A711">
            <v>0</v>
          </cell>
          <cell r="B711">
            <v>0</v>
          </cell>
          <cell r="C711">
            <v>0</v>
          </cell>
          <cell r="D711">
            <v>0</v>
          </cell>
          <cell r="E711">
            <v>0</v>
          </cell>
        </row>
        <row r="712">
          <cell r="A712">
            <v>0</v>
          </cell>
          <cell r="B712">
            <v>0</v>
          </cell>
          <cell r="C712">
            <v>0</v>
          </cell>
          <cell r="D712">
            <v>0</v>
          </cell>
          <cell r="E712">
            <v>0</v>
          </cell>
        </row>
        <row r="713">
          <cell r="A713">
            <v>0</v>
          </cell>
          <cell r="B713">
            <v>0</v>
          </cell>
          <cell r="C713">
            <v>0</v>
          </cell>
          <cell r="D713">
            <v>0</v>
          </cell>
          <cell r="E713">
            <v>0</v>
          </cell>
        </row>
        <row r="714">
          <cell r="A714">
            <v>0</v>
          </cell>
          <cell r="B714">
            <v>0</v>
          </cell>
          <cell r="C714">
            <v>0</v>
          </cell>
          <cell r="D714">
            <v>0</v>
          </cell>
          <cell r="E714">
            <v>0</v>
          </cell>
        </row>
        <row r="715">
          <cell r="A715">
            <v>0</v>
          </cell>
          <cell r="B715">
            <v>0</v>
          </cell>
          <cell r="C715">
            <v>0</v>
          </cell>
          <cell r="D715">
            <v>0</v>
          </cell>
          <cell r="E715">
            <v>0</v>
          </cell>
        </row>
        <row r="716">
          <cell r="A716">
            <v>0</v>
          </cell>
          <cell r="B716">
            <v>0</v>
          </cell>
          <cell r="C716">
            <v>0</v>
          </cell>
          <cell r="D716">
            <v>0</v>
          </cell>
          <cell r="E716">
            <v>0</v>
          </cell>
        </row>
        <row r="717">
          <cell r="A717">
            <v>0</v>
          </cell>
          <cell r="B717">
            <v>0</v>
          </cell>
          <cell r="C717">
            <v>0</v>
          </cell>
          <cell r="D717">
            <v>0</v>
          </cell>
          <cell r="E717">
            <v>0</v>
          </cell>
        </row>
        <row r="718">
          <cell r="A718">
            <v>0</v>
          </cell>
          <cell r="B718">
            <v>0</v>
          </cell>
          <cell r="C718">
            <v>0</v>
          </cell>
          <cell r="D718">
            <v>0</v>
          </cell>
          <cell r="E718">
            <v>0</v>
          </cell>
        </row>
        <row r="719">
          <cell r="A719">
            <v>0</v>
          </cell>
          <cell r="B719">
            <v>0</v>
          </cell>
          <cell r="C719">
            <v>0</v>
          </cell>
          <cell r="D719">
            <v>0</v>
          </cell>
          <cell r="E719">
            <v>0</v>
          </cell>
        </row>
        <row r="720">
          <cell r="A720">
            <v>0</v>
          </cell>
          <cell r="B720">
            <v>0</v>
          </cell>
          <cell r="C720">
            <v>0</v>
          </cell>
          <cell r="D720">
            <v>0</v>
          </cell>
          <cell r="E720">
            <v>0</v>
          </cell>
        </row>
        <row r="721">
          <cell r="A721">
            <v>0</v>
          </cell>
          <cell r="B721">
            <v>0</v>
          </cell>
          <cell r="C721">
            <v>0</v>
          </cell>
          <cell r="D721">
            <v>0</v>
          </cell>
          <cell r="E721">
            <v>0</v>
          </cell>
        </row>
        <row r="722">
          <cell r="A722">
            <v>0</v>
          </cell>
          <cell r="B722">
            <v>0</v>
          </cell>
          <cell r="C722">
            <v>0</v>
          </cell>
          <cell r="D722">
            <v>0</v>
          </cell>
          <cell r="E722">
            <v>0</v>
          </cell>
        </row>
        <row r="723">
          <cell r="A723">
            <v>0</v>
          </cell>
          <cell r="B723">
            <v>0</v>
          </cell>
          <cell r="C723">
            <v>0</v>
          </cell>
          <cell r="D723">
            <v>0</v>
          </cell>
          <cell r="E723">
            <v>0</v>
          </cell>
        </row>
        <row r="724">
          <cell r="A724">
            <v>0</v>
          </cell>
          <cell r="B724">
            <v>0</v>
          </cell>
          <cell r="C724">
            <v>0</v>
          </cell>
          <cell r="D724">
            <v>0</v>
          </cell>
          <cell r="E724">
            <v>0</v>
          </cell>
        </row>
        <row r="725">
          <cell r="A725">
            <v>0</v>
          </cell>
          <cell r="B725">
            <v>0</v>
          </cell>
          <cell r="C725">
            <v>0</v>
          </cell>
          <cell r="D725">
            <v>0</v>
          </cell>
          <cell r="E725">
            <v>0</v>
          </cell>
        </row>
        <row r="726">
          <cell r="A726">
            <v>0</v>
          </cell>
          <cell r="B726">
            <v>0</v>
          </cell>
          <cell r="C726">
            <v>0</v>
          </cell>
          <cell r="D726">
            <v>0</v>
          </cell>
          <cell r="E726">
            <v>0</v>
          </cell>
        </row>
        <row r="727">
          <cell r="A727">
            <v>0</v>
          </cell>
          <cell r="B727">
            <v>0</v>
          </cell>
          <cell r="C727">
            <v>0</v>
          </cell>
          <cell r="D727">
            <v>0</v>
          </cell>
          <cell r="E727">
            <v>0</v>
          </cell>
        </row>
        <row r="728">
          <cell r="A728">
            <v>0</v>
          </cell>
          <cell r="B728">
            <v>0</v>
          </cell>
          <cell r="C728">
            <v>0</v>
          </cell>
          <cell r="D728">
            <v>0</v>
          </cell>
          <cell r="E728">
            <v>0</v>
          </cell>
        </row>
        <row r="729">
          <cell r="A729">
            <v>0</v>
          </cell>
          <cell r="B729">
            <v>0</v>
          </cell>
          <cell r="C729">
            <v>0</v>
          </cell>
          <cell r="D729">
            <v>0</v>
          </cell>
          <cell r="E729">
            <v>0</v>
          </cell>
        </row>
        <row r="730">
          <cell r="A730">
            <v>0</v>
          </cell>
          <cell r="B730">
            <v>0</v>
          </cell>
          <cell r="C730">
            <v>0</v>
          </cell>
          <cell r="D730">
            <v>0</v>
          </cell>
          <cell r="E730">
            <v>0</v>
          </cell>
        </row>
        <row r="731">
          <cell r="A731">
            <v>0</v>
          </cell>
          <cell r="B731">
            <v>0</v>
          </cell>
          <cell r="C731">
            <v>0</v>
          </cell>
          <cell r="D731">
            <v>0</v>
          </cell>
          <cell r="E731">
            <v>0</v>
          </cell>
        </row>
        <row r="732">
          <cell r="A732">
            <v>0</v>
          </cell>
          <cell r="B732">
            <v>0</v>
          </cell>
          <cell r="C732">
            <v>0</v>
          </cell>
          <cell r="D732">
            <v>0</v>
          </cell>
          <cell r="E732">
            <v>0</v>
          </cell>
        </row>
        <row r="733">
          <cell r="A733">
            <v>0</v>
          </cell>
          <cell r="B733">
            <v>0</v>
          </cell>
          <cell r="C733">
            <v>0</v>
          </cell>
          <cell r="D733">
            <v>0</v>
          </cell>
          <cell r="E733">
            <v>0</v>
          </cell>
        </row>
        <row r="734">
          <cell r="A734">
            <v>0</v>
          </cell>
          <cell r="B734">
            <v>0</v>
          </cell>
          <cell r="C734">
            <v>0</v>
          </cell>
          <cell r="D734">
            <v>0</v>
          </cell>
          <cell r="E734">
            <v>0</v>
          </cell>
        </row>
        <row r="735">
          <cell r="A735">
            <v>0</v>
          </cell>
          <cell r="B735">
            <v>0</v>
          </cell>
          <cell r="C735">
            <v>0</v>
          </cell>
          <cell r="D735">
            <v>0</v>
          </cell>
          <cell r="E735">
            <v>0</v>
          </cell>
        </row>
        <row r="736">
          <cell r="A736">
            <v>0</v>
          </cell>
          <cell r="B736">
            <v>0</v>
          </cell>
          <cell r="C736">
            <v>0</v>
          </cell>
          <cell r="D736">
            <v>0</v>
          </cell>
          <cell r="E736">
            <v>0</v>
          </cell>
        </row>
        <row r="737">
          <cell r="A737">
            <v>0</v>
          </cell>
          <cell r="B737">
            <v>0</v>
          </cell>
          <cell r="C737">
            <v>0</v>
          </cell>
          <cell r="D737">
            <v>0</v>
          </cell>
          <cell r="E737">
            <v>0</v>
          </cell>
        </row>
        <row r="738">
          <cell r="A738">
            <v>0</v>
          </cell>
          <cell r="B738">
            <v>0</v>
          </cell>
          <cell r="C738">
            <v>0</v>
          </cell>
          <cell r="D738">
            <v>0</v>
          </cell>
          <cell r="E738">
            <v>0</v>
          </cell>
        </row>
        <row r="739">
          <cell r="A739">
            <v>0</v>
          </cell>
          <cell r="B739">
            <v>0</v>
          </cell>
          <cell r="C739">
            <v>0</v>
          </cell>
          <cell r="D739">
            <v>0</v>
          </cell>
          <cell r="E739">
            <v>0</v>
          </cell>
        </row>
        <row r="740">
          <cell r="A740">
            <v>0</v>
          </cell>
          <cell r="B740">
            <v>0</v>
          </cell>
          <cell r="C740">
            <v>0</v>
          </cell>
          <cell r="D740">
            <v>0</v>
          </cell>
          <cell r="E740">
            <v>0</v>
          </cell>
        </row>
        <row r="741">
          <cell r="A741">
            <v>0</v>
          </cell>
          <cell r="B741">
            <v>0</v>
          </cell>
          <cell r="C741">
            <v>0</v>
          </cell>
          <cell r="D741">
            <v>0</v>
          </cell>
          <cell r="E741">
            <v>0</v>
          </cell>
        </row>
        <row r="742">
          <cell r="A742">
            <v>0</v>
          </cell>
          <cell r="B742">
            <v>0</v>
          </cell>
          <cell r="C742">
            <v>0</v>
          </cell>
          <cell r="D742">
            <v>0</v>
          </cell>
          <cell r="E742">
            <v>0</v>
          </cell>
        </row>
        <row r="743">
          <cell r="A743">
            <v>0</v>
          </cell>
          <cell r="B743">
            <v>0</v>
          </cell>
          <cell r="C743">
            <v>0</v>
          </cell>
          <cell r="D743">
            <v>0</v>
          </cell>
          <cell r="E743">
            <v>0</v>
          </cell>
        </row>
        <row r="744">
          <cell r="A744">
            <v>0</v>
          </cell>
          <cell r="B744">
            <v>0</v>
          </cell>
          <cell r="C744">
            <v>0</v>
          </cell>
          <cell r="D744">
            <v>0</v>
          </cell>
          <cell r="E744">
            <v>0</v>
          </cell>
        </row>
        <row r="745">
          <cell r="A745">
            <v>0</v>
          </cell>
          <cell r="B745">
            <v>0</v>
          </cell>
          <cell r="C745">
            <v>0</v>
          </cell>
          <cell r="D745">
            <v>0</v>
          </cell>
          <cell r="E745">
            <v>0</v>
          </cell>
        </row>
        <row r="746">
          <cell r="A746">
            <v>0</v>
          </cell>
          <cell r="B746">
            <v>0</v>
          </cell>
          <cell r="C746">
            <v>0</v>
          </cell>
          <cell r="D746">
            <v>0</v>
          </cell>
          <cell r="E746">
            <v>0</v>
          </cell>
        </row>
        <row r="747">
          <cell r="A747">
            <v>0</v>
          </cell>
          <cell r="B747">
            <v>0</v>
          </cell>
          <cell r="C747">
            <v>0</v>
          </cell>
          <cell r="D747">
            <v>0</v>
          </cell>
          <cell r="E747">
            <v>0</v>
          </cell>
        </row>
        <row r="748">
          <cell r="A748">
            <v>0</v>
          </cell>
          <cell r="B748">
            <v>0</v>
          </cell>
          <cell r="C748">
            <v>0</v>
          </cell>
          <cell r="D748">
            <v>0</v>
          </cell>
          <cell r="E748">
            <v>0</v>
          </cell>
        </row>
        <row r="749">
          <cell r="A749">
            <v>0</v>
          </cell>
          <cell r="B749">
            <v>0</v>
          </cell>
          <cell r="C749">
            <v>0</v>
          </cell>
          <cell r="D749">
            <v>0</v>
          </cell>
          <cell r="E749">
            <v>0</v>
          </cell>
        </row>
        <row r="750">
          <cell r="A750">
            <v>0</v>
          </cell>
          <cell r="B750">
            <v>0</v>
          </cell>
          <cell r="C750">
            <v>0</v>
          </cell>
          <cell r="D750">
            <v>0</v>
          </cell>
          <cell r="E750">
            <v>0</v>
          </cell>
        </row>
        <row r="751">
          <cell r="A751">
            <v>0</v>
          </cell>
          <cell r="B751">
            <v>0</v>
          </cell>
          <cell r="C751">
            <v>0</v>
          </cell>
          <cell r="D751">
            <v>0</v>
          </cell>
          <cell r="E751">
            <v>0</v>
          </cell>
        </row>
        <row r="752">
          <cell r="A752">
            <v>0</v>
          </cell>
          <cell r="B752">
            <v>0</v>
          </cell>
          <cell r="C752">
            <v>0</v>
          </cell>
          <cell r="D752">
            <v>0</v>
          </cell>
          <cell r="E752">
            <v>0</v>
          </cell>
        </row>
        <row r="753">
          <cell r="A753">
            <v>0</v>
          </cell>
          <cell r="B753">
            <v>0</v>
          </cell>
          <cell r="C753">
            <v>0</v>
          </cell>
          <cell r="D753">
            <v>0</v>
          </cell>
          <cell r="E753">
            <v>0</v>
          </cell>
        </row>
        <row r="754">
          <cell r="A754">
            <v>0</v>
          </cell>
          <cell r="B754">
            <v>0</v>
          </cell>
          <cell r="C754">
            <v>0</v>
          </cell>
          <cell r="D754">
            <v>0</v>
          </cell>
          <cell r="E754">
            <v>0</v>
          </cell>
        </row>
        <row r="755">
          <cell r="A755">
            <v>0</v>
          </cell>
          <cell r="B755">
            <v>0</v>
          </cell>
          <cell r="C755">
            <v>0</v>
          </cell>
          <cell r="D755">
            <v>0</v>
          </cell>
          <cell r="E755">
            <v>0</v>
          </cell>
        </row>
        <row r="756">
          <cell r="A756">
            <v>0</v>
          </cell>
          <cell r="B756">
            <v>0</v>
          </cell>
          <cell r="C756">
            <v>0</v>
          </cell>
          <cell r="D756">
            <v>0</v>
          </cell>
          <cell r="E756">
            <v>0</v>
          </cell>
        </row>
        <row r="757">
          <cell r="A757">
            <v>0</v>
          </cell>
          <cell r="B757">
            <v>0</v>
          </cell>
          <cell r="C757">
            <v>0</v>
          </cell>
          <cell r="D757">
            <v>0</v>
          </cell>
          <cell r="E757">
            <v>0</v>
          </cell>
        </row>
        <row r="758">
          <cell r="A758">
            <v>0</v>
          </cell>
          <cell r="B758">
            <v>0</v>
          </cell>
          <cell r="C758">
            <v>0</v>
          </cell>
          <cell r="D758">
            <v>0</v>
          </cell>
          <cell r="E758">
            <v>0</v>
          </cell>
        </row>
        <row r="759">
          <cell r="A759">
            <v>0</v>
          </cell>
          <cell r="B759">
            <v>0</v>
          </cell>
          <cell r="C759">
            <v>0</v>
          </cell>
          <cell r="D759">
            <v>0</v>
          </cell>
          <cell r="E759">
            <v>0</v>
          </cell>
        </row>
        <row r="760">
          <cell r="A760">
            <v>0</v>
          </cell>
          <cell r="B760">
            <v>0</v>
          </cell>
          <cell r="C760">
            <v>0</v>
          </cell>
          <cell r="D760">
            <v>0</v>
          </cell>
          <cell r="E760">
            <v>0</v>
          </cell>
        </row>
        <row r="761">
          <cell r="A761">
            <v>0</v>
          </cell>
          <cell r="B761">
            <v>0</v>
          </cell>
          <cell r="C761">
            <v>0</v>
          </cell>
          <cell r="D761">
            <v>0</v>
          </cell>
          <cell r="E761">
            <v>0</v>
          </cell>
        </row>
        <row r="762">
          <cell r="A762">
            <v>0</v>
          </cell>
          <cell r="B762">
            <v>0</v>
          </cell>
          <cell r="C762">
            <v>0</v>
          </cell>
          <cell r="D762">
            <v>0</v>
          </cell>
          <cell r="E762">
            <v>0</v>
          </cell>
        </row>
        <row r="763">
          <cell r="A763">
            <v>0</v>
          </cell>
          <cell r="B763">
            <v>0</v>
          </cell>
          <cell r="C763">
            <v>0</v>
          </cell>
          <cell r="D763">
            <v>0</v>
          </cell>
          <cell r="E763">
            <v>0</v>
          </cell>
        </row>
        <row r="764">
          <cell r="A764">
            <v>0</v>
          </cell>
          <cell r="B764">
            <v>0</v>
          </cell>
          <cell r="C764">
            <v>0</v>
          </cell>
          <cell r="D764">
            <v>0</v>
          </cell>
          <cell r="E764">
            <v>0</v>
          </cell>
        </row>
        <row r="765">
          <cell r="A765">
            <v>0</v>
          </cell>
          <cell r="B765">
            <v>0</v>
          </cell>
          <cell r="C765">
            <v>0</v>
          </cell>
          <cell r="D765">
            <v>0</v>
          </cell>
          <cell r="E765">
            <v>0</v>
          </cell>
        </row>
        <row r="766">
          <cell r="A766">
            <v>0</v>
          </cell>
          <cell r="B766">
            <v>0</v>
          </cell>
          <cell r="C766">
            <v>0</v>
          </cell>
          <cell r="D766">
            <v>0</v>
          </cell>
          <cell r="E766">
            <v>0</v>
          </cell>
        </row>
        <row r="767">
          <cell r="A767">
            <v>0</v>
          </cell>
          <cell r="B767">
            <v>0</v>
          </cell>
          <cell r="C767">
            <v>0</v>
          </cell>
          <cell r="D767">
            <v>0</v>
          </cell>
          <cell r="E767">
            <v>0</v>
          </cell>
        </row>
        <row r="768">
          <cell r="A768">
            <v>0</v>
          </cell>
          <cell r="B768">
            <v>0</v>
          </cell>
          <cell r="C768">
            <v>0</v>
          </cell>
          <cell r="D768">
            <v>0</v>
          </cell>
          <cell r="E768">
            <v>0</v>
          </cell>
        </row>
        <row r="769">
          <cell r="A769">
            <v>0</v>
          </cell>
          <cell r="B769">
            <v>0</v>
          </cell>
          <cell r="C769">
            <v>0</v>
          </cell>
          <cell r="D769">
            <v>0</v>
          </cell>
          <cell r="E769">
            <v>0</v>
          </cell>
        </row>
        <row r="770">
          <cell r="A770">
            <v>0</v>
          </cell>
          <cell r="B770">
            <v>0</v>
          </cell>
          <cell r="C770">
            <v>0</v>
          </cell>
          <cell r="D770">
            <v>0</v>
          </cell>
          <cell r="E770">
            <v>0</v>
          </cell>
        </row>
        <row r="771">
          <cell r="A771">
            <v>0</v>
          </cell>
          <cell r="B771">
            <v>0</v>
          </cell>
          <cell r="C771">
            <v>0</v>
          </cell>
          <cell r="D771">
            <v>0</v>
          </cell>
          <cell r="E771">
            <v>0</v>
          </cell>
        </row>
        <row r="772">
          <cell r="A772">
            <v>0</v>
          </cell>
          <cell r="B772">
            <v>0</v>
          </cell>
          <cell r="C772">
            <v>0</v>
          </cell>
          <cell r="D772">
            <v>0</v>
          </cell>
          <cell r="E772">
            <v>0</v>
          </cell>
        </row>
        <row r="773">
          <cell r="A773">
            <v>0</v>
          </cell>
          <cell r="B773">
            <v>0</v>
          </cell>
          <cell r="C773">
            <v>0</v>
          </cell>
          <cell r="D773">
            <v>0</v>
          </cell>
          <cell r="E773">
            <v>0</v>
          </cell>
        </row>
        <row r="774">
          <cell r="A774">
            <v>0</v>
          </cell>
          <cell r="B774">
            <v>0</v>
          </cell>
          <cell r="C774">
            <v>0</v>
          </cell>
          <cell r="D774">
            <v>0</v>
          </cell>
          <cell r="E774">
            <v>0</v>
          </cell>
        </row>
        <row r="775">
          <cell r="A775">
            <v>0</v>
          </cell>
          <cell r="B775">
            <v>0</v>
          </cell>
          <cell r="C775">
            <v>0</v>
          </cell>
          <cell r="D775">
            <v>0</v>
          </cell>
          <cell r="E775">
            <v>0</v>
          </cell>
        </row>
        <row r="776">
          <cell r="A776">
            <v>0</v>
          </cell>
          <cell r="B776">
            <v>0</v>
          </cell>
          <cell r="C776">
            <v>0</v>
          </cell>
          <cell r="D776">
            <v>0</v>
          </cell>
          <cell r="E776">
            <v>0</v>
          </cell>
        </row>
        <row r="777">
          <cell r="A777">
            <v>0</v>
          </cell>
          <cell r="B777">
            <v>0</v>
          </cell>
          <cell r="C777">
            <v>0</v>
          </cell>
          <cell r="D777">
            <v>0</v>
          </cell>
          <cell r="E777">
            <v>0</v>
          </cell>
        </row>
        <row r="778">
          <cell r="A778">
            <v>0</v>
          </cell>
          <cell r="B778">
            <v>0</v>
          </cell>
          <cell r="C778">
            <v>0</v>
          </cell>
          <cell r="D778">
            <v>0</v>
          </cell>
          <cell r="E778">
            <v>0</v>
          </cell>
        </row>
        <row r="779">
          <cell r="A779">
            <v>0</v>
          </cell>
          <cell r="B779">
            <v>0</v>
          </cell>
          <cell r="C779">
            <v>0</v>
          </cell>
          <cell r="D779">
            <v>0</v>
          </cell>
          <cell r="E779">
            <v>0</v>
          </cell>
        </row>
        <row r="780">
          <cell r="A780">
            <v>0</v>
          </cell>
          <cell r="B780">
            <v>0</v>
          </cell>
          <cell r="C780">
            <v>0</v>
          </cell>
          <cell r="D780">
            <v>0</v>
          </cell>
          <cell r="E780">
            <v>0</v>
          </cell>
        </row>
        <row r="781">
          <cell r="A781">
            <v>0</v>
          </cell>
          <cell r="B781">
            <v>0</v>
          </cell>
          <cell r="C781">
            <v>0</v>
          </cell>
          <cell r="D781">
            <v>0</v>
          </cell>
          <cell r="E781">
            <v>0</v>
          </cell>
        </row>
        <row r="782">
          <cell r="A782">
            <v>0</v>
          </cell>
          <cell r="B782">
            <v>0</v>
          </cell>
          <cell r="C782">
            <v>0</v>
          </cell>
          <cell r="D782">
            <v>0</v>
          </cell>
          <cell r="E782">
            <v>0</v>
          </cell>
        </row>
        <row r="783">
          <cell r="A783">
            <v>0</v>
          </cell>
          <cell r="B783">
            <v>0</v>
          </cell>
          <cell r="C783">
            <v>0</v>
          </cell>
          <cell r="D783">
            <v>0</v>
          </cell>
          <cell r="E783">
            <v>0</v>
          </cell>
        </row>
        <row r="784">
          <cell r="A784">
            <v>0</v>
          </cell>
          <cell r="B784">
            <v>0</v>
          </cell>
          <cell r="C784">
            <v>0</v>
          </cell>
          <cell r="D784">
            <v>0</v>
          </cell>
          <cell r="E784">
            <v>0</v>
          </cell>
        </row>
        <row r="785">
          <cell r="A785">
            <v>0</v>
          </cell>
          <cell r="B785">
            <v>0</v>
          </cell>
          <cell r="C785">
            <v>0</v>
          </cell>
          <cell r="D785">
            <v>0</v>
          </cell>
          <cell r="E785">
            <v>0</v>
          </cell>
        </row>
        <row r="786">
          <cell r="A786">
            <v>0</v>
          </cell>
          <cell r="B786">
            <v>0</v>
          </cell>
          <cell r="C786">
            <v>0</v>
          </cell>
          <cell r="D786">
            <v>0</v>
          </cell>
          <cell r="E786">
            <v>0</v>
          </cell>
        </row>
        <row r="787">
          <cell r="A787">
            <v>0</v>
          </cell>
          <cell r="B787">
            <v>0</v>
          </cell>
          <cell r="C787">
            <v>0</v>
          </cell>
          <cell r="D787">
            <v>0</v>
          </cell>
          <cell r="E787">
            <v>0</v>
          </cell>
        </row>
        <row r="788">
          <cell r="A788">
            <v>0</v>
          </cell>
          <cell r="B788">
            <v>0</v>
          </cell>
          <cell r="C788">
            <v>0</v>
          </cell>
          <cell r="D788">
            <v>0</v>
          </cell>
          <cell r="E788">
            <v>0</v>
          </cell>
        </row>
        <row r="789">
          <cell r="A789">
            <v>0</v>
          </cell>
          <cell r="B789">
            <v>0</v>
          </cell>
          <cell r="C789">
            <v>0</v>
          </cell>
          <cell r="D789">
            <v>0</v>
          </cell>
          <cell r="E789">
            <v>0</v>
          </cell>
        </row>
        <row r="790">
          <cell r="A790">
            <v>0</v>
          </cell>
          <cell r="B790">
            <v>0</v>
          </cell>
          <cell r="C790">
            <v>0</v>
          </cell>
          <cell r="D790">
            <v>0</v>
          </cell>
          <cell r="E790">
            <v>0</v>
          </cell>
        </row>
        <row r="791">
          <cell r="A791">
            <v>0</v>
          </cell>
          <cell r="B791">
            <v>0</v>
          </cell>
          <cell r="C791">
            <v>0</v>
          </cell>
          <cell r="D791">
            <v>0</v>
          </cell>
          <cell r="E791">
            <v>0</v>
          </cell>
        </row>
        <row r="792">
          <cell r="A792">
            <v>0</v>
          </cell>
          <cell r="B792">
            <v>0</v>
          </cell>
          <cell r="C792">
            <v>0</v>
          </cell>
          <cell r="D792">
            <v>0</v>
          </cell>
          <cell r="E792">
            <v>0</v>
          </cell>
        </row>
        <row r="793">
          <cell r="A793">
            <v>0</v>
          </cell>
          <cell r="B793">
            <v>0</v>
          </cell>
          <cell r="C793">
            <v>0</v>
          </cell>
          <cell r="D793">
            <v>0</v>
          </cell>
          <cell r="E793">
            <v>0</v>
          </cell>
        </row>
        <row r="794">
          <cell r="A794">
            <v>0</v>
          </cell>
          <cell r="B794">
            <v>0</v>
          </cell>
          <cell r="C794">
            <v>0</v>
          </cell>
          <cell r="D794">
            <v>0</v>
          </cell>
          <cell r="E794">
            <v>0</v>
          </cell>
        </row>
        <row r="795">
          <cell r="A795">
            <v>0</v>
          </cell>
          <cell r="B795">
            <v>0</v>
          </cell>
          <cell r="C795">
            <v>0</v>
          </cell>
          <cell r="D795">
            <v>0</v>
          </cell>
          <cell r="E795">
            <v>0</v>
          </cell>
        </row>
        <row r="796">
          <cell r="A796">
            <v>0</v>
          </cell>
          <cell r="B796">
            <v>0</v>
          </cell>
          <cell r="C796">
            <v>0</v>
          </cell>
          <cell r="D796">
            <v>0</v>
          </cell>
          <cell r="E796">
            <v>0</v>
          </cell>
        </row>
        <row r="797">
          <cell r="A797">
            <v>0</v>
          </cell>
          <cell r="B797">
            <v>0</v>
          </cell>
          <cell r="C797">
            <v>0</v>
          </cell>
          <cell r="D797">
            <v>0</v>
          </cell>
          <cell r="E797">
            <v>0</v>
          </cell>
        </row>
        <row r="798">
          <cell r="A798">
            <v>0</v>
          </cell>
          <cell r="B798">
            <v>0</v>
          </cell>
          <cell r="C798">
            <v>0</v>
          </cell>
          <cell r="D798">
            <v>0</v>
          </cell>
          <cell r="E798">
            <v>0</v>
          </cell>
        </row>
        <row r="799">
          <cell r="A799">
            <v>0</v>
          </cell>
          <cell r="B799">
            <v>0</v>
          </cell>
          <cell r="C799">
            <v>0</v>
          </cell>
          <cell r="D799">
            <v>0</v>
          </cell>
          <cell r="E799">
            <v>0</v>
          </cell>
        </row>
        <row r="800">
          <cell r="A800">
            <v>0</v>
          </cell>
          <cell r="B800">
            <v>0</v>
          </cell>
          <cell r="C800">
            <v>0</v>
          </cell>
          <cell r="D800">
            <v>0</v>
          </cell>
          <cell r="E800">
            <v>0</v>
          </cell>
        </row>
        <row r="801">
          <cell r="A801">
            <v>0</v>
          </cell>
          <cell r="B801">
            <v>0</v>
          </cell>
          <cell r="C801">
            <v>0</v>
          </cell>
          <cell r="D801">
            <v>0</v>
          </cell>
          <cell r="E801">
            <v>0</v>
          </cell>
        </row>
        <row r="802">
          <cell r="A802">
            <v>0</v>
          </cell>
          <cell r="B802">
            <v>0</v>
          </cell>
          <cell r="C802">
            <v>0</v>
          </cell>
          <cell r="D802">
            <v>0</v>
          </cell>
          <cell r="E802">
            <v>0</v>
          </cell>
        </row>
        <row r="803">
          <cell r="A803">
            <v>0</v>
          </cell>
          <cell r="B803">
            <v>0</v>
          </cell>
          <cell r="C803">
            <v>0</v>
          </cell>
          <cell r="D803">
            <v>0</v>
          </cell>
          <cell r="E803">
            <v>0</v>
          </cell>
        </row>
        <row r="804">
          <cell r="A804">
            <v>0</v>
          </cell>
          <cell r="B804">
            <v>0</v>
          </cell>
          <cell r="C804">
            <v>0</v>
          </cell>
          <cell r="D804">
            <v>0</v>
          </cell>
          <cell r="E804">
            <v>0</v>
          </cell>
        </row>
        <row r="805">
          <cell r="A805">
            <v>0</v>
          </cell>
          <cell r="B805">
            <v>0</v>
          </cell>
          <cell r="C805">
            <v>0</v>
          </cell>
          <cell r="D805">
            <v>0</v>
          </cell>
          <cell r="E805">
            <v>0</v>
          </cell>
        </row>
        <row r="806">
          <cell r="A806">
            <v>0</v>
          </cell>
          <cell r="B806">
            <v>0</v>
          </cell>
          <cell r="C806">
            <v>0</v>
          </cell>
          <cell r="D806">
            <v>0</v>
          </cell>
          <cell r="E806">
            <v>0</v>
          </cell>
        </row>
        <row r="807">
          <cell r="A807">
            <v>0</v>
          </cell>
          <cell r="B807">
            <v>0</v>
          </cell>
          <cell r="C807">
            <v>0</v>
          </cell>
          <cell r="D807">
            <v>0</v>
          </cell>
          <cell r="E807">
            <v>0</v>
          </cell>
        </row>
        <row r="808">
          <cell r="A808">
            <v>0</v>
          </cell>
          <cell r="B808">
            <v>0</v>
          </cell>
          <cell r="C808">
            <v>0</v>
          </cell>
          <cell r="D808">
            <v>0</v>
          </cell>
          <cell r="E808">
            <v>0</v>
          </cell>
        </row>
        <row r="809">
          <cell r="A809">
            <v>0</v>
          </cell>
          <cell r="B809">
            <v>0</v>
          </cell>
          <cell r="C809">
            <v>0</v>
          </cell>
          <cell r="D809">
            <v>0</v>
          </cell>
          <cell r="E809">
            <v>0</v>
          </cell>
        </row>
        <row r="810">
          <cell r="A810">
            <v>0</v>
          </cell>
          <cell r="B810">
            <v>0</v>
          </cell>
          <cell r="C810">
            <v>0</v>
          </cell>
          <cell r="D810">
            <v>0</v>
          </cell>
          <cell r="E810">
            <v>0</v>
          </cell>
        </row>
        <row r="811">
          <cell r="A811">
            <v>0</v>
          </cell>
          <cell r="B811">
            <v>0</v>
          </cell>
          <cell r="C811">
            <v>0</v>
          </cell>
          <cell r="D811">
            <v>0</v>
          </cell>
          <cell r="E811">
            <v>0</v>
          </cell>
        </row>
        <row r="812">
          <cell r="A812">
            <v>0</v>
          </cell>
          <cell r="B812">
            <v>0</v>
          </cell>
          <cell r="C812">
            <v>0</v>
          </cell>
          <cell r="D812">
            <v>0</v>
          </cell>
          <cell r="E812">
            <v>0</v>
          </cell>
        </row>
        <row r="813">
          <cell r="A813">
            <v>0</v>
          </cell>
          <cell r="B813">
            <v>0</v>
          </cell>
          <cell r="C813">
            <v>0</v>
          </cell>
          <cell r="D813">
            <v>0</v>
          </cell>
          <cell r="E813">
            <v>0</v>
          </cell>
        </row>
        <row r="814">
          <cell r="A814">
            <v>0</v>
          </cell>
          <cell r="B814">
            <v>0</v>
          </cell>
          <cell r="C814">
            <v>0</v>
          </cell>
          <cell r="D814">
            <v>0</v>
          </cell>
          <cell r="E814">
            <v>0</v>
          </cell>
        </row>
        <row r="815">
          <cell r="A815">
            <v>0</v>
          </cell>
          <cell r="B815">
            <v>0</v>
          </cell>
          <cell r="C815">
            <v>0</v>
          </cell>
          <cell r="D815">
            <v>0</v>
          </cell>
          <cell r="E815">
            <v>0</v>
          </cell>
        </row>
        <row r="816">
          <cell r="A816">
            <v>0</v>
          </cell>
          <cell r="B816">
            <v>0</v>
          </cell>
          <cell r="C816">
            <v>0</v>
          </cell>
          <cell r="D816">
            <v>0</v>
          </cell>
          <cell r="E816">
            <v>0</v>
          </cell>
        </row>
        <row r="817">
          <cell r="A817">
            <v>0</v>
          </cell>
          <cell r="B817">
            <v>0</v>
          </cell>
          <cell r="C817">
            <v>0</v>
          </cell>
          <cell r="D817">
            <v>0</v>
          </cell>
          <cell r="E817">
            <v>0</v>
          </cell>
        </row>
        <row r="818">
          <cell r="A818">
            <v>0</v>
          </cell>
          <cell r="B818">
            <v>0</v>
          </cell>
          <cell r="C818">
            <v>0</v>
          </cell>
          <cell r="D818">
            <v>0</v>
          </cell>
          <cell r="E818">
            <v>0</v>
          </cell>
        </row>
        <row r="819">
          <cell r="A819">
            <v>0</v>
          </cell>
          <cell r="B819">
            <v>0</v>
          </cell>
          <cell r="C819">
            <v>0</v>
          </cell>
          <cell r="D819">
            <v>0</v>
          </cell>
          <cell r="E819">
            <v>0</v>
          </cell>
        </row>
        <row r="820">
          <cell r="A820">
            <v>0</v>
          </cell>
          <cell r="B820">
            <v>0</v>
          </cell>
          <cell r="C820">
            <v>0</v>
          </cell>
          <cell r="D820">
            <v>0</v>
          </cell>
          <cell r="E820">
            <v>0</v>
          </cell>
        </row>
        <row r="821">
          <cell r="A821">
            <v>0</v>
          </cell>
          <cell r="B821">
            <v>0</v>
          </cell>
          <cell r="C821">
            <v>0</v>
          </cell>
          <cell r="D821">
            <v>0</v>
          </cell>
          <cell r="E821">
            <v>0</v>
          </cell>
        </row>
        <row r="822">
          <cell r="A822">
            <v>0</v>
          </cell>
          <cell r="B822">
            <v>0</v>
          </cell>
          <cell r="C822">
            <v>0</v>
          </cell>
          <cell r="D822">
            <v>0</v>
          </cell>
          <cell r="E822">
            <v>0</v>
          </cell>
        </row>
        <row r="823">
          <cell r="A823">
            <v>0</v>
          </cell>
          <cell r="B823">
            <v>0</v>
          </cell>
          <cell r="C823">
            <v>0</v>
          </cell>
          <cell r="D823">
            <v>0</v>
          </cell>
          <cell r="E823">
            <v>0</v>
          </cell>
        </row>
        <row r="824">
          <cell r="A824">
            <v>0</v>
          </cell>
          <cell r="B824">
            <v>0</v>
          </cell>
          <cell r="C824">
            <v>0</v>
          </cell>
          <cell r="D824">
            <v>0</v>
          </cell>
          <cell r="E824">
            <v>0</v>
          </cell>
        </row>
        <row r="825">
          <cell r="A825">
            <v>0</v>
          </cell>
          <cell r="B825">
            <v>0</v>
          </cell>
          <cell r="C825">
            <v>0</v>
          </cell>
          <cell r="D825">
            <v>0</v>
          </cell>
          <cell r="E825">
            <v>0</v>
          </cell>
        </row>
        <row r="826">
          <cell r="A826">
            <v>0</v>
          </cell>
          <cell r="B826">
            <v>0</v>
          </cell>
          <cell r="C826">
            <v>0</v>
          </cell>
          <cell r="D826">
            <v>0</v>
          </cell>
          <cell r="E826">
            <v>0</v>
          </cell>
        </row>
        <row r="827">
          <cell r="A827">
            <v>0</v>
          </cell>
          <cell r="B827">
            <v>0</v>
          </cell>
          <cell r="C827">
            <v>0</v>
          </cell>
          <cell r="D827">
            <v>0</v>
          </cell>
          <cell r="E827">
            <v>0</v>
          </cell>
        </row>
        <row r="828">
          <cell r="A828">
            <v>0</v>
          </cell>
          <cell r="B828">
            <v>0</v>
          </cell>
          <cell r="C828">
            <v>0</v>
          </cell>
          <cell r="D828">
            <v>0</v>
          </cell>
          <cell r="E828">
            <v>0</v>
          </cell>
        </row>
        <row r="829">
          <cell r="A829">
            <v>0</v>
          </cell>
          <cell r="B829">
            <v>0</v>
          </cell>
          <cell r="C829">
            <v>0</v>
          </cell>
          <cell r="D829">
            <v>0</v>
          </cell>
          <cell r="E829">
            <v>0</v>
          </cell>
        </row>
        <row r="830">
          <cell r="A830">
            <v>0</v>
          </cell>
          <cell r="B830">
            <v>0</v>
          </cell>
          <cell r="C830">
            <v>0</v>
          </cell>
          <cell r="D830">
            <v>0</v>
          </cell>
          <cell r="E830">
            <v>0</v>
          </cell>
        </row>
        <row r="831">
          <cell r="A831">
            <v>0</v>
          </cell>
          <cell r="B831">
            <v>0</v>
          </cell>
          <cell r="C831">
            <v>0</v>
          </cell>
          <cell r="D831">
            <v>0</v>
          </cell>
          <cell r="E831">
            <v>0</v>
          </cell>
        </row>
        <row r="832">
          <cell r="A832">
            <v>0</v>
          </cell>
          <cell r="B832">
            <v>0</v>
          </cell>
          <cell r="C832">
            <v>0</v>
          </cell>
          <cell r="D832">
            <v>0</v>
          </cell>
          <cell r="E832">
            <v>0</v>
          </cell>
        </row>
        <row r="833">
          <cell r="A833">
            <v>0</v>
          </cell>
          <cell r="B833">
            <v>0</v>
          </cell>
          <cell r="C833">
            <v>0</v>
          </cell>
          <cell r="D833">
            <v>0</v>
          </cell>
          <cell r="E833">
            <v>0</v>
          </cell>
        </row>
        <row r="834">
          <cell r="A834">
            <v>0</v>
          </cell>
          <cell r="B834">
            <v>0</v>
          </cell>
          <cell r="C834">
            <v>0</v>
          </cell>
          <cell r="D834">
            <v>0</v>
          </cell>
          <cell r="E834">
            <v>0</v>
          </cell>
        </row>
        <row r="835">
          <cell r="A835">
            <v>0</v>
          </cell>
          <cell r="B835">
            <v>0</v>
          </cell>
          <cell r="C835">
            <v>0</v>
          </cell>
          <cell r="D835">
            <v>0</v>
          </cell>
          <cell r="E835">
            <v>0</v>
          </cell>
        </row>
        <row r="836">
          <cell r="A836">
            <v>0</v>
          </cell>
          <cell r="B836">
            <v>0</v>
          </cell>
          <cell r="C836">
            <v>0</v>
          </cell>
          <cell r="D836">
            <v>0</v>
          </cell>
          <cell r="E836">
            <v>0</v>
          </cell>
        </row>
        <row r="837">
          <cell r="A837">
            <v>0</v>
          </cell>
          <cell r="B837">
            <v>0</v>
          </cell>
          <cell r="C837">
            <v>0</v>
          </cell>
          <cell r="D837">
            <v>0</v>
          </cell>
          <cell r="E837">
            <v>0</v>
          </cell>
        </row>
        <row r="838">
          <cell r="A838">
            <v>0</v>
          </cell>
          <cell r="B838">
            <v>0</v>
          </cell>
          <cell r="C838">
            <v>0</v>
          </cell>
          <cell r="D838">
            <v>0</v>
          </cell>
          <cell r="E838">
            <v>0</v>
          </cell>
        </row>
        <row r="839">
          <cell r="A839">
            <v>0</v>
          </cell>
          <cell r="B839">
            <v>0</v>
          </cell>
          <cell r="C839">
            <v>0</v>
          </cell>
          <cell r="D839">
            <v>0</v>
          </cell>
          <cell r="E839">
            <v>0</v>
          </cell>
        </row>
        <row r="840">
          <cell r="A840">
            <v>0</v>
          </cell>
          <cell r="B840">
            <v>0</v>
          </cell>
          <cell r="C840">
            <v>0</v>
          </cell>
          <cell r="D840">
            <v>0</v>
          </cell>
          <cell r="E840">
            <v>0</v>
          </cell>
        </row>
        <row r="841">
          <cell r="A841">
            <v>0</v>
          </cell>
          <cell r="B841">
            <v>0</v>
          </cell>
          <cell r="C841">
            <v>0</v>
          </cell>
          <cell r="D841">
            <v>0</v>
          </cell>
          <cell r="E841">
            <v>0</v>
          </cell>
        </row>
        <row r="842">
          <cell r="A842">
            <v>0</v>
          </cell>
          <cell r="B842">
            <v>0</v>
          </cell>
          <cell r="C842">
            <v>0</v>
          </cell>
          <cell r="D842">
            <v>0</v>
          </cell>
          <cell r="E842">
            <v>0</v>
          </cell>
        </row>
        <row r="843">
          <cell r="A843">
            <v>0</v>
          </cell>
          <cell r="B843">
            <v>0</v>
          </cell>
          <cell r="C843">
            <v>0</v>
          </cell>
          <cell r="D843">
            <v>0</v>
          </cell>
          <cell r="E843">
            <v>0</v>
          </cell>
        </row>
        <row r="844">
          <cell r="A844">
            <v>0</v>
          </cell>
          <cell r="B844">
            <v>0</v>
          </cell>
          <cell r="C844">
            <v>0</v>
          </cell>
          <cell r="D844">
            <v>0</v>
          </cell>
          <cell r="E844">
            <v>0</v>
          </cell>
        </row>
        <row r="845">
          <cell r="A845">
            <v>0</v>
          </cell>
          <cell r="B845">
            <v>0</v>
          </cell>
          <cell r="C845">
            <v>0</v>
          </cell>
          <cell r="D845">
            <v>0</v>
          </cell>
          <cell r="E845">
            <v>0</v>
          </cell>
        </row>
        <row r="846">
          <cell r="A846">
            <v>0</v>
          </cell>
          <cell r="B846">
            <v>0</v>
          </cell>
          <cell r="C846">
            <v>0</v>
          </cell>
          <cell r="D846">
            <v>0</v>
          </cell>
          <cell r="E846">
            <v>0</v>
          </cell>
        </row>
        <row r="847">
          <cell r="A847">
            <v>0</v>
          </cell>
          <cell r="B847">
            <v>0</v>
          </cell>
          <cell r="C847">
            <v>0</v>
          </cell>
          <cell r="D847">
            <v>0</v>
          </cell>
          <cell r="E847">
            <v>0</v>
          </cell>
        </row>
        <row r="848">
          <cell r="A848">
            <v>0</v>
          </cell>
          <cell r="B848">
            <v>0</v>
          </cell>
          <cell r="C848">
            <v>0</v>
          </cell>
          <cell r="D848">
            <v>0</v>
          </cell>
          <cell r="E848">
            <v>0</v>
          </cell>
        </row>
        <row r="849">
          <cell r="A849">
            <v>0</v>
          </cell>
          <cell r="B849">
            <v>0</v>
          </cell>
          <cell r="C849">
            <v>0</v>
          </cell>
          <cell r="D849">
            <v>0</v>
          </cell>
          <cell r="E849">
            <v>0</v>
          </cell>
        </row>
        <row r="850">
          <cell r="A850">
            <v>0</v>
          </cell>
          <cell r="B850">
            <v>0</v>
          </cell>
          <cell r="C850">
            <v>0</v>
          </cell>
          <cell r="D850">
            <v>0</v>
          </cell>
          <cell r="E850">
            <v>0</v>
          </cell>
        </row>
        <row r="851">
          <cell r="A851">
            <v>0</v>
          </cell>
          <cell r="B851">
            <v>0</v>
          </cell>
          <cell r="C851">
            <v>0</v>
          </cell>
          <cell r="D851">
            <v>0</v>
          </cell>
          <cell r="E851">
            <v>0</v>
          </cell>
        </row>
        <row r="852">
          <cell r="A852">
            <v>0</v>
          </cell>
          <cell r="B852">
            <v>0</v>
          </cell>
          <cell r="C852">
            <v>0</v>
          </cell>
          <cell r="D852">
            <v>0</v>
          </cell>
          <cell r="E852">
            <v>0</v>
          </cell>
        </row>
        <row r="853">
          <cell r="A853">
            <v>0</v>
          </cell>
          <cell r="B853">
            <v>0</v>
          </cell>
          <cell r="C853">
            <v>0</v>
          </cell>
          <cell r="D853">
            <v>0</v>
          </cell>
          <cell r="E853">
            <v>0</v>
          </cell>
        </row>
        <row r="854">
          <cell r="A854">
            <v>0</v>
          </cell>
          <cell r="B854">
            <v>0</v>
          </cell>
          <cell r="C854">
            <v>0</v>
          </cell>
          <cell r="D854">
            <v>0</v>
          </cell>
          <cell r="E854">
            <v>0</v>
          </cell>
        </row>
        <row r="855">
          <cell r="A855">
            <v>0</v>
          </cell>
          <cell r="B855">
            <v>0</v>
          </cell>
          <cell r="C855">
            <v>0</v>
          </cell>
          <cell r="D855">
            <v>0</v>
          </cell>
          <cell r="E855">
            <v>0</v>
          </cell>
        </row>
        <row r="856">
          <cell r="A856">
            <v>0</v>
          </cell>
          <cell r="B856">
            <v>0</v>
          </cell>
          <cell r="C856">
            <v>0</v>
          </cell>
          <cell r="D856">
            <v>0</v>
          </cell>
          <cell r="E856">
            <v>0</v>
          </cell>
        </row>
        <row r="857">
          <cell r="A857">
            <v>0</v>
          </cell>
          <cell r="B857">
            <v>0</v>
          </cell>
          <cell r="C857">
            <v>0</v>
          </cell>
          <cell r="D857">
            <v>0</v>
          </cell>
          <cell r="E857">
            <v>0</v>
          </cell>
        </row>
        <row r="858">
          <cell r="A858">
            <v>0</v>
          </cell>
          <cell r="B858">
            <v>0</v>
          </cell>
          <cell r="C858">
            <v>0</v>
          </cell>
          <cell r="D858">
            <v>0</v>
          </cell>
          <cell r="E858">
            <v>0</v>
          </cell>
        </row>
        <row r="859">
          <cell r="A859">
            <v>0</v>
          </cell>
          <cell r="B859">
            <v>0</v>
          </cell>
          <cell r="C859">
            <v>0</v>
          </cell>
          <cell r="D859">
            <v>0</v>
          </cell>
          <cell r="E859">
            <v>0</v>
          </cell>
        </row>
        <row r="860">
          <cell r="A860">
            <v>0</v>
          </cell>
          <cell r="B860">
            <v>0</v>
          </cell>
          <cell r="C860">
            <v>0</v>
          </cell>
          <cell r="D860">
            <v>0</v>
          </cell>
          <cell r="E860">
            <v>0</v>
          </cell>
        </row>
        <row r="861">
          <cell r="A861">
            <v>0</v>
          </cell>
          <cell r="B861">
            <v>0</v>
          </cell>
          <cell r="C861">
            <v>0</v>
          </cell>
          <cell r="D861">
            <v>0</v>
          </cell>
          <cell r="E861">
            <v>0</v>
          </cell>
        </row>
        <row r="862">
          <cell r="A862">
            <v>0</v>
          </cell>
          <cell r="B862">
            <v>0</v>
          </cell>
          <cell r="C862">
            <v>0</v>
          </cell>
          <cell r="D862">
            <v>0</v>
          </cell>
          <cell r="E862">
            <v>0</v>
          </cell>
        </row>
        <row r="863">
          <cell r="A863">
            <v>0</v>
          </cell>
          <cell r="B863">
            <v>0</v>
          </cell>
          <cell r="C863">
            <v>0</v>
          </cell>
          <cell r="D863">
            <v>0</v>
          </cell>
          <cell r="E863">
            <v>0</v>
          </cell>
        </row>
        <row r="864">
          <cell r="A864">
            <v>0</v>
          </cell>
          <cell r="B864">
            <v>0</v>
          </cell>
          <cell r="C864">
            <v>0</v>
          </cell>
          <cell r="D864">
            <v>0</v>
          </cell>
          <cell r="E864">
            <v>0</v>
          </cell>
        </row>
        <row r="865">
          <cell r="A865">
            <v>0</v>
          </cell>
          <cell r="B865">
            <v>0</v>
          </cell>
          <cell r="C865">
            <v>0</v>
          </cell>
          <cell r="D865">
            <v>0</v>
          </cell>
          <cell r="E865">
            <v>0</v>
          </cell>
        </row>
        <row r="866">
          <cell r="A866">
            <v>0</v>
          </cell>
          <cell r="B866">
            <v>0</v>
          </cell>
          <cell r="C866">
            <v>0</v>
          </cell>
          <cell r="D866">
            <v>0</v>
          </cell>
          <cell r="E866">
            <v>0</v>
          </cell>
        </row>
        <row r="867">
          <cell r="A867">
            <v>0</v>
          </cell>
          <cell r="B867">
            <v>0</v>
          </cell>
          <cell r="C867">
            <v>0</v>
          </cell>
          <cell r="D867">
            <v>0</v>
          </cell>
          <cell r="E867">
            <v>0</v>
          </cell>
        </row>
        <row r="868">
          <cell r="A868">
            <v>0</v>
          </cell>
          <cell r="B868">
            <v>0</v>
          </cell>
          <cell r="C868">
            <v>0</v>
          </cell>
          <cell r="D868">
            <v>0</v>
          </cell>
          <cell r="E868">
            <v>0</v>
          </cell>
        </row>
        <row r="869">
          <cell r="A869">
            <v>0</v>
          </cell>
          <cell r="B869">
            <v>0</v>
          </cell>
          <cell r="C869">
            <v>0</v>
          </cell>
          <cell r="D869">
            <v>0</v>
          </cell>
          <cell r="E869">
            <v>0</v>
          </cell>
        </row>
        <row r="870">
          <cell r="A870">
            <v>0</v>
          </cell>
          <cell r="B870">
            <v>0</v>
          </cell>
          <cell r="C870">
            <v>0</v>
          </cell>
          <cell r="D870">
            <v>0</v>
          </cell>
          <cell r="E870">
            <v>0</v>
          </cell>
        </row>
        <row r="871">
          <cell r="A871">
            <v>0</v>
          </cell>
          <cell r="B871">
            <v>0</v>
          </cell>
          <cell r="C871">
            <v>0</v>
          </cell>
          <cell r="D871">
            <v>0</v>
          </cell>
          <cell r="E871">
            <v>0</v>
          </cell>
        </row>
        <row r="872">
          <cell r="A872">
            <v>0</v>
          </cell>
          <cell r="B872">
            <v>0</v>
          </cell>
          <cell r="C872">
            <v>0</v>
          </cell>
          <cell r="D872">
            <v>0</v>
          </cell>
          <cell r="E872">
            <v>0</v>
          </cell>
        </row>
        <row r="873">
          <cell r="A873">
            <v>0</v>
          </cell>
          <cell r="B873">
            <v>0</v>
          </cell>
          <cell r="C873">
            <v>0</v>
          </cell>
          <cell r="D873">
            <v>0</v>
          </cell>
          <cell r="E873">
            <v>0</v>
          </cell>
        </row>
        <row r="874">
          <cell r="A874">
            <v>0</v>
          </cell>
          <cell r="B874">
            <v>0</v>
          </cell>
          <cell r="C874">
            <v>0</v>
          </cell>
          <cell r="D874">
            <v>0</v>
          </cell>
          <cell r="E874">
            <v>0</v>
          </cell>
        </row>
        <row r="875">
          <cell r="A875">
            <v>0</v>
          </cell>
          <cell r="B875">
            <v>0</v>
          </cell>
          <cell r="C875">
            <v>0</v>
          </cell>
          <cell r="D875">
            <v>0</v>
          </cell>
          <cell r="E875">
            <v>0</v>
          </cell>
        </row>
        <row r="876">
          <cell r="A876">
            <v>0</v>
          </cell>
          <cell r="B876">
            <v>0</v>
          </cell>
          <cell r="C876">
            <v>0</v>
          </cell>
          <cell r="D876">
            <v>0</v>
          </cell>
          <cell r="E876">
            <v>0</v>
          </cell>
        </row>
        <row r="877">
          <cell r="A877">
            <v>0</v>
          </cell>
          <cell r="B877">
            <v>0</v>
          </cell>
          <cell r="C877">
            <v>0</v>
          </cell>
          <cell r="D877">
            <v>0</v>
          </cell>
          <cell r="E877">
            <v>0</v>
          </cell>
        </row>
        <row r="878">
          <cell r="A878">
            <v>0</v>
          </cell>
          <cell r="B878">
            <v>0</v>
          </cell>
          <cell r="C878">
            <v>0</v>
          </cell>
          <cell r="D878">
            <v>0</v>
          </cell>
          <cell r="E878">
            <v>0</v>
          </cell>
        </row>
        <row r="879">
          <cell r="A879">
            <v>0</v>
          </cell>
          <cell r="B879">
            <v>0</v>
          </cell>
          <cell r="C879">
            <v>0</v>
          </cell>
          <cell r="D879">
            <v>0</v>
          </cell>
          <cell r="E879">
            <v>0</v>
          </cell>
        </row>
        <row r="880">
          <cell r="A880">
            <v>0</v>
          </cell>
          <cell r="B880">
            <v>0</v>
          </cell>
          <cell r="C880">
            <v>0</v>
          </cell>
          <cell r="D880">
            <v>0</v>
          </cell>
          <cell r="E880">
            <v>0</v>
          </cell>
        </row>
        <row r="881">
          <cell r="A881">
            <v>0</v>
          </cell>
          <cell r="B881">
            <v>0</v>
          </cell>
          <cell r="C881">
            <v>0</v>
          </cell>
          <cell r="D881">
            <v>0</v>
          </cell>
          <cell r="E881">
            <v>0</v>
          </cell>
        </row>
        <row r="882">
          <cell r="A882">
            <v>0</v>
          </cell>
          <cell r="B882">
            <v>0</v>
          </cell>
          <cell r="C882">
            <v>0</v>
          </cell>
          <cell r="D882">
            <v>0</v>
          </cell>
          <cell r="E882">
            <v>0</v>
          </cell>
        </row>
        <row r="883">
          <cell r="A883">
            <v>0</v>
          </cell>
          <cell r="B883">
            <v>0</v>
          </cell>
          <cell r="C883">
            <v>0</v>
          </cell>
          <cell r="D883">
            <v>0</v>
          </cell>
          <cell r="E883">
            <v>0</v>
          </cell>
        </row>
        <row r="884">
          <cell r="A884">
            <v>0</v>
          </cell>
          <cell r="B884">
            <v>0</v>
          </cell>
          <cell r="C884">
            <v>0</v>
          </cell>
          <cell r="D884">
            <v>0</v>
          </cell>
          <cell r="E884">
            <v>0</v>
          </cell>
        </row>
        <row r="885">
          <cell r="A885">
            <v>0</v>
          </cell>
          <cell r="B885">
            <v>0</v>
          </cell>
          <cell r="C885">
            <v>0</v>
          </cell>
          <cell r="D885">
            <v>0</v>
          </cell>
          <cell r="E885">
            <v>0</v>
          </cell>
        </row>
        <row r="886">
          <cell r="A886">
            <v>0</v>
          </cell>
          <cell r="B886">
            <v>0</v>
          </cell>
          <cell r="C886">
            <v>0</v>
          </cell>
          <cell r="D886">
            <v>0</v>
          </cell>
          <cell r="E886">
            <v>0</v>
          </cell>
        </row>
        <row r="887">
          <cell r="A887">
            <v>0</v>
          </cell>
          <cell r="B887">
            <v>0</v>
          </cell>
          <cell r="C887">
            <v>0</v>
          </cell>
          <cell r="D887">
            <v>0</v>
          </cell>
          <cell r="E887">
            <v>0</v>
          </cell>
        </row>
        <row r="888">
          <cell r="A888">
            <v>0</v>
          </cell>
          <cell r="B888">
            <v>0</v>
          </cell>
          <cell r="C888">
            <v>0</v>
          </cell>
          <cell r="D888">
            <v>0</v>
          </cell>
          <cell r="E888">
            <v>0</v>
          </cell>
        </row>
        <row r="889">
          <cell r="A889">
            <v>0</v>
          </cell>
          <cell r="B889">
            <v>0</v>
          </cell>
          <cell r="C889">
            <v>0</v>
          </cell>
          <cell r="D889">
            <v>0</v>
          </cell>
          <cell r="E889">
            <v>0</v>
          </cell>
        </row>
        <row r="890">
          <cell r="A890">
            <v>0</v>
          </cell>
          <cell r="B890">
            <v>0</v>
          </cell>
          <cell r="C890">
            <v>0</v>
          </cell>
          <cell r="D890">
            <v>0</v>
          </cell>
          <cell r="E890">
            <v>0</v>
          </cell>
        </row>
        <row r="891">
          <cell r="A891">
            <v>0</v>
          </cell>
          <cell r="B891">
            <v>0</v>
          </cell>
          <cell r="C891">
            <v>0</v>
          </cell>
          <cell r="D891">
            <v>0</v>
          </cell>
          <cell r="E891">
            <v>0</v>
          </cell>
        </row>
        <row r="892">
          <cell r="A892">
            <v>0</v>
          </cell>
          <cell r="B892">
            <v>0</v>
          </cell>
          <cell r="C892">
            <v>0</v>
          </cell>
          <cell r="D892">
            <v>0</v>
          </cell>
          <cell r="E892">
            <v>0</v>
          </cell>
        </row>
        <row r="893">
          <cell r="A893">
            <v>0</v>
          </cell>
          <cell r="B893">
            <v>0</v>
          </cell>
          <cell r="C893">
            <v>0</v>
          </cell>
          <cell r="D893">
            <v>0</v>
          </cell>
          <cell r="E893">
            <v>0</v>
          </cell>
        </row>
        <row r="894">
          <cell r="A894">
            <v>0</v>
          </cell>
          <cell r="B894">
            <v>0</v>
          </cell>
          <cell r="C894">
            <v>0</v>
          </cell>
          <cell r="D894">
            <v>0</v>
          </cell>
          <cell r="E894">
            <v>0</v>
          </cell>
        </row>
        <row r="895">
          <cell r="A895">
            <v>0</v>
          </cell>
          <cell r="B895">
            <v>0</v>
          </cell>
          <cell r="C895">
            <v>0</v>
          </cell>
          <cell r="D895">
            <v>0</v>
          </cell>
          <cell r="E895">
            <v>0</v>
          </cell>
        </row>
        <row r="896">
          <cell r="A896">
            <v>0</v>
          </cell>
          <cell r="B896">
            <v>0</v>
          </cell>
          <cell r="C896">
            <v>0</v>
          </cell>
          <cell r="D896">
            <v>0</v>
          </cell>
          <cell r="E896">
            <v>0</v>
          </cell>
        </row>
        <row r="897">
          <cell r="A897">
            <v>0</v>
          </cell>
          <cell r="B897">
            <v>0</v>
          </cell>
          <cell r="C897">
            <v>0</v>
          </cell>
          <cell r="D897">
            <v>0</v>
          </cell>
          <cell r="E897">
            <v>0</v>
          </cell>
        </row>
        <row r="898">
          <cell r="A898">
            <v>0</v>
          </cell>
          <cell r="B898">
            <v>0</v>
          </cell>
          <cell r="C898">
            <v>0</v>
          </cell>
          <cell r="D898">
            <v>0</v>
          </cell>
          <cell r="E898">
            <v>0</v>
          </cell>
        </row>
        <row r="899">
          <cell r="A899">
            <v>0</v>
          </cell>
          <cell r="B899">
            <v>0</v>
          </cell>
          <cell r="C899">
            <v>0</v>
          </cell>
          <cell r="D899">
            <v>0</v>
          </cell>
          <cell r="E899">
            <v>0</v>
          </cell>
        </row>
        <row r="900">
          <cell r="A900">
            <v>0</v>
          </cell>
          <cell r="B900">
            <v>0</v>
          </cell>
          <cell r="C900">
            <v>0</v>
          </cell>
          <cell r="D900">
            <v>0</v>
          </cell>
          <cell r="E900">
            <v>0</v>
          </cell>
        </row>
        <row r="901">
          <cell r="A901">
            <v>0</v>
          </cell>
          <cell r="B901">
            <v>0</v>
          </cell>
          <cell r="C901">
            <v>0</v>
          </cell>
          <cell r="D901">
            <v>0</v>
          </cell>
          <cell r="E901">
            <v>0</v>
          </cell>
        </row>
        <row r="902">
          <cell r="A902">
            <v>0</v>
          </cell>
          <cell r="B902">
            <v>0</v>
          </cell>
          <cell r="C902">
            <v>0</v>
          </cell>
          <cell r="D902">
            <v>0</v>
          </cell>
          <cell r="E902">
            <v>0</v>
          </cell>
        </row>
        <row r="903">
          <cell r="A903">
            <v>0</v>
          </cell>
          <cell r="B903">
            <v>0</v>
          </cell>
          <cell r="C903">
            <v>0</v>
          </cell>
          <cell r="D903">
            <v>0</v>
          </cell>
          <cell r="E903">
            <v>0</v>
          </cell>
        </row>
        <row r="904">
          <cell r="A904">
            <v>0</v>
          </cell>
          <cell r="B904">
            <v>0</v>
          </cell>
          <cell r="C904">
            <v>0</v>
          </cell>
          <cell r="D904">
            <v>0</v>
          </cell>
          <cell r="E904">
            <v>0</v>
          </cell>
        </row>
        <row r="905">
          <cell r="A905">
            <v>0</v>
          </cell>
          <cell r="B905">
            <v>0</v>
          </cell>
          <cell r="C905">
            <v>0</v>
          </cell>
          <cell r="D905">
            <v>0</v>
          </cell>
          <cell r="E905">
            <v>0</v>
          </cell>
        </row>
        <row r="906">
          <cell r="A906">
            <v>0</v>
          </cell>
          <cell r="B906">
            <v>0</v>
          </cell>
          <cell r="C906">
            <v>0</v>
          </cell>
          <cell r="D906">
            <v>0</v>
          </cell>
          <cell r="E906">
            <v>0</v>
          </cell>
        </row>
        <row r="907">
          <cell r="A907">
            <v>0</v>
          </cell>
          <cell r="B907">
            <v>0</v>
          </cell>
          <cell r="C907">
            <v>0</v>
          </cell>
          <cell r="D907">
            <v>0</v>
          </cell>
          <cell r="E907">
            <v>0</v>
          </cell>
        </row>
        <row r="908">
          <cell r="A908">
            <v>0</v>
          </cell>
          <cell r="B908">
            <v>0</v>
          </cell>
          <cell r="C908">
            <v>0</v>
          </cell>
          <cell r="D908">
            <v>0</v>
          </cell>
          <cell r="E908">
            <v>0</v>
          </cell>
        </row>
        <row r="909">
          <cell r="A909">
            <v>0</v>
          </cell>
          <cell r="B909">
            <v>0</v>
          </cell>
          <cell r="C909">
            <v>0</v>
          </cell>
          <cell r="D909">
            <v>0</v>
          </cell>
          <cell r="E909">
            <v>0</v>
          </cell>
        </row>
        <row r="910">
          <cell r="A910">
            <v>0</v>
          </cell>
          <cell r="B910">
            <v>0</v>
          </cell>
          <cell r="C910">
            <v>0</v>
          </cell>
          <cell r="D910">
            <v>0</v>
          </cell>
          <cell r="E910">
            <v>0</v>
          </cell>
        </row>
        <row r="911">
          <cell r="A911">
            <v>0</v>
          </cell>
          <cell r="B911">
            <v>0</v>
          </cell>
          <cell r="C911">
            <v>0</v>
          </cell>
          <cell r="D911">
            <v>0</v>
          </cell>
          <cell r="E911">
            <v>0</v>
          </cell>
        </row>
        <row r="912">
          <cell r="A912">
            <v>0</v>
          </cell>
          <cell r="B912">
            <v>0</v>
          </cell>
          <cell r="C912">
            <v>0</v>
          </cell>
          <cell r="D912">
            <v>0</v>
          </cell>
          <cell r="E912">
            <v>0</v>
          </cell>
        </row>
        <row r="913">
          <cell r="A913">
            <v>0</v>
          </cell>
          <cell r="B913">
            <v>0</v>
          </cell>
          <cell r="C913">
            <v>0</v>
          </cell>
          <cell r="D913">
            <v>0</v>
          </cell>
          <cell r="E913">
            <v>0</v>
          </cell>
        </row>
        <row r="914">
          <cell r="A914">
            <v>0</v>
          </cell>
          <cell r="B914">
            <v>0</v>
          </cell>
          <cell r="C914">
            <v>0</v>
          </cell>
          <cell r="D914">
            <v>0</v>
          </cell>
          <cell r="E914">
            <v>0</v>
          </cell>
        </row>
        <row r="915">
          <cell r="A915">
            <v>0</v>
          </cell>
          <cell r="B915">
            <v>0</v>
          </cell>
          <cell r="C915">
            <v>0</v>
          </cell>
          <cell r="D915">
            <v>0</v>
          </cell>
          <cell r="E915">
            <v>0</v>
          </cell>
        </row>
        <row r="916">
          <cell r="A916">
            <v>0</v>
          </cell>
          <cell r="B916">
            <v>0</v>
          </cell>
          <cell r="C916">
            <v>0</v>
          </cell>
          <cell r="D916">
            <v>0</v>
          </cell>
          <cell r="E916">
            <v>0</v>
          </cell>
        </row>
        <row r="917">
          <cell r="A917">
            <v>0</v>
          </cell>
          <cell r="B917">
            <v>0</v>
          </cell>
          <cell r="C917">
            <v>0</v>
          </cell>
          <cell r="D917">
            <v>0</v>
          </cell>
          <cell r="E917">
            <v>0</v>
          </cell>
        </row>
        <row r="918">
          <cell r="A918">
            <v>0</v>
          </cell>
          <cell r="B918">
            <v>0</v>
          </cell>
          <cell r="C918">
            <v>0</v>
          </cell>
          <cell r="D918">
            <v>0</v>
          </cell>
          <cell r="E918">
            <v>0</v>
          </cell>
        </row>
        <row r="919">
          <cell r="A919">
            <v>0</v>
          </cell>
          <cell r="B919">
            <v>0</v>
          </cell>
          <cell r="C919">
            <v>0</v>
          </cell>
          <cell r="D919">
            <v>0</v>
          </cell>
          <cell r="E919">
            <v>0</v>
          </cell>
        </row>
        <row r="920">
          <cell r="A920">
            <v>0</v>
          </cell>
          <cell r="B920">
            <v>0</v>
          </cell>
          <cell r="C920">
            <v>0</v>
          </cell>
          <cell r="D920">
            <v>0</v>
          </cell>
          <cell r="E920">
            <v>0</v>
          </cell>
        </row>
        <row r="921">
          <cell r="A921">
            <v>0</v>
          </cell>
          <cell r="B921">
            <v>0</v>
          </cell>
          <cell r="C921">
            <v>0</v>
          </cell>
          <cell r="D921">
            <v>0</v>
          </cell>
          <cell r="E921">
            <v>0</v>
          </cell>
        </row>
        <row r="922">
          <cell r="A922">
            <v>0</v>
          </cell>
          <cell r="B922">
            <v>0</v>
          </cell>
          <cell r="C922">
            <v>0</v>
          </cell>
          <cell r="D922">
            <v>0</v>
          </cell>
          <cell r="E922">
            <v>0</v>
          </cell>
        </row>
        <row r="923">
          <cell r="A923">
            <v>0</v>
          </cell>
          <cell r="B923">
            <v>0</v>
          </cell>
          <cell r="C923">
            <v>0</v>
          </cell>
          <cell r="D923">
            <v>0</v>
          </cell>
          <cell r="E923">
            <v>0</v>
          </cell>
        </row>
        <row r="924">
          <cell r="A924">
            <v>0</v>
          </cell>
          <cell r="B924">
            <v>0</v>
          </cell>
          <cell r="C924">
            <v>0</v>
          </cell>
          <cell r="D924">
            <v>0</v>
          </cell>
          <cell r="E924">
            <v>0</v>
          </cell>
        </row>
        <row r="925">
          <cell r="A925">
            <v>0</v>
          </cell>
          <cell r="B925">
            <v>0</v>
          </cell>
          <cell r="C925">
            <v>0</v>
          </cell>
          <cell r="D925">
            <v>0</v>
          </cell>
          <cell r="E925">
            <v>0</v>
          </cell>
        </row>
        <row r="926">
          <cell r="A926">
            <v>0</v>
          </cell>
          <cell r="B926">
            <v>0</v>
          </cell>
          <cell r="C926">
            <v>0</v>
          </cell>
          <cell r="D926">
            <v>0</v>
          </cell>
          <cell r="E926">
            <v>0</v>
          </cell>
        </row>
        <row r="927">
          <cell r="A927">
            <v>0</v>
          </cell>
          <cell r="B927">
            <v>0</v>
          </cell>
          <cell r="C927">
            <v>0</v>
          </cell>
          <cell r="D927">
            <v>0</v>
          </cell>
          <cell r="E927">
            <v>0</v>
          </cell>
        </row>
        <row r="928">
          <cell r="A928">
            <v>0</v>
          </cell>
          <cell r="B928">
            <v>0</v>
          </cell>
          <cell r="C928">
            <v>0</v>
          </cell>
          <cell r="D928">
            <v>0</v>
          </cell>
          <cell r="E928">
            <v>0</v>
          </cell>
        </row>
        <row r="929">
          <cell r="A929">
            <v>0</v>
          </cell>
          <cell r="B929">
            <v>0</v>
          </cell>
          <cell r="C929">
            <v>0</v>
          </cell>
          <cell r="D929">
            <v>0</v>
          </cell>
          <cell r="E929">
            <v>0</v>
          </cell>
        </row>
        <row r="930">
          <cell r="A930">
            <v>0</v>
          </cell>
          <cell r="B930">
            <v>0</v>
          </cell>
          <cell r="C930">
            <v>0</v>
          </cell>
          <cell r="D930">
            <v>0</v>
          </cell>
          <cell r="E930">
            <v>0</v>
          </cell>
        </row>
        <row r="931">
          <cell r="A931">
            <v>0</v>
          </cell>
          <cell r="B931">
            <v>0</v>
          </cell>
          <cell r="C931">
            <v>0</v>
          </cell>
          <cell r="D931">
            <v>0</v>
          </cell>
          <cell r="E931">
            <v>0</v>
          </cell>
        </row>
        <row r="932">
          <cell r="A932">
            <v>0</v>
          </cell>
          <cell r="B932">
            <v>0</v>
          </cell>
          <cell r="C932">
            <v>0</v>
          </cell>
          <cell r="D932">
            <v>0</v>
          </cell>
          <cell r="E932">
            <v>0</v>
          </cell>
        </row>
        <row r="933">
          <cell r="A933">
            <v>0</v>
          </cell>
          <cell r="B933">
            <v>0</v>
          </cell>
          <cell r="C933">
            <v>0</v>
          </cell>
          <cell r="D933">
            <v>0</v>
          </cell>
          <cell r="E933">
            <v>0</v>
          </cell>
        </row>
        <row r="934">
          <cell r="A934">
            <v>0</v>
          </cell>
          <cell r="B934">
            <v>0</v>
          </cell>
          <cell r="C934">
            <v>0</v>
          </cell>
          <cell r="D934">
            <v>0</v>
          </cell>
          <cell r="E934">
            <v>0</v>
          </cell>
        </row>
        <row r="935">
          <cell r="A935">
            <v>0</v>
          </cell>
          <cell r="B935">
            <v>0</v>
          </cell>
          <cell r="C935">
            <v>0</v>
          </cell>
          <cell r="D935">
            <v>0</v>
          </cell>
          <cell r="E935">
            <v>0</v>
          </cell>
        </row>
        <row r="936">
          <cell r="A936">
            <v>0</v>
          </cell>
          <cell r="B936">
            <v>0</v>
          </cell>
          <cell r="C936">
            <v>0</v>
          </cell>
          <cell r="D936">
            <v>0</v>
          </cell>
          <cell r="E936">
            <v>0</v>
          </cell>
        </row>
        <row r="937">
          <cell r="A937">
            <v>0</v>
          </cell>
          <cell r="B937">
            <v>0</v>
          </cell>
          <cell r="C937">
            <v>0</v>
          </cell>
          <cell r="D937">
            <v>0</v>
          </cell>
          <cell r="E937">
            <v>0</v>
          </cell>
        </row>
        <row r="938">
          <cell r="A938">
            <v>0</v>
          </cell>
          <cell r="B938">
            <v>0</v>
          </cell>
          <cell r="C938">
            <v>0</v>
          </cell>
          <cell r="D938">
            <v>0</v>
          </cell>
          <cell r="E938">
            <v>0</v>
          </cell>
        </row>
        <row r="939">
          <cell r="A939">
            <v>0</v>
          </cell>
          <cell r="B939">
            <v>0</v>
          </cell>
          <cell r="C939">
            <v>0</v>
          </cell>
          <cell r="D939">
            <v>0</v>
          </cell>
          <cell r="E939">
            <v>0</v>
          </cell>
        </row>
        <row r="940">
          <cell r="A940">
            <v>0</v>
          </cell>
          <cell r="B940">
            <v>0</v>
          </cell>
          <cell r="C940">
            <v>0</v>
          </cell>
          <cell r="D940">
            <v>0</v>
          </cell>
          <cell r="E940">
            <v>0</v>
          </cell>
        </row>
        <row r="941">
          <cell r="A941">
            <v>0</v>
          </cell>
          <cell r="B941">
            <v>0</v>
          </cell>
          <cell r="C941">
            <v>0</v>
          </cell>
          <cell r="D941">
            <v>0</v>
          </cell>
          <cell r="E941">
            <v>0</v>
          </cell>
        </row>
        <row r="942">
          <cell r="A942">
            <v>0</v>
          </cell>
          <cell r="B942">
            <v>0</v>
          </cell>
          <cell r="C942">
            <v>0</v>
          </cell>
          <cell r="D942">
            <v>0</v>
          </cell>
          <cell r="E942">
            <v>0</v>
          </cell>
        </row>
        <row r="943">
          <cell r="A943">
            <v>0</v>
          </cell>
          <cell r="B943">
            <v>0</v>
          </cell>
          <cell r="C943">
            <v>0</v>
          </cell>
          <cell r="D943">
            <v>0</v>
          </cell>
          <cell r="E943">
            <v>0</v>
          </cell>
        </row>
        <row r="944">
          <cell r="A944">
            <v>0</v>
          </cell>
          <cell r="B944">
            <v>0</v>
          </cell>
          <cell r="C944">
            <v>0</v>
          </cell>
          <cell r="D944">
            <v>0</v>
          </cell>
          <cell r="E944">
            <v>0</v>
          </cell>
        </row>
        <row r="945">
          <cell r="A945">
            <v>0</v>
          </cell>
          <cell r="B945">
            <v>0</v>
          </cell>
          <cell r="C945">
            <v>0</v>
          </cell>
          <cell r="D945">
            <v>0</v>
          </cell>
          <cell r="E945">
            <v>0</v>
          </cell>
        </row>
        <row r="946">
          <cell r="A946">
            <v>0</v>
          </cell>
          <cell r="B946">
            <v>0</v>
          </cell>
          <cell r="C946">
            <v>0</v>
          </cell>
          <cell r="D946">
            <v>0</v>
          </cell>
          <cell r="E946">
            <v>0</v>
          </cell>
        </row>
        <row r="947">
          <cell r="A947">
            <v>0</v>
          </cell>
          <cell r="B947">
            <v>0</v>
          </cell>
          <cell r="C947">
            <v>0</v>
          </cell>
          <cell r="D947">
            <v>0</v>
          </cell>
          <cell r="E947">
            <v>0</v>
          </cell>
        </row>
        <row r="948">
          <cell r="A948">
            <v>0</v>
          </cell>
          <cell r="B948">
            <v>0</v>
          </cell>
          <cell r="C948">
            <v>0</v>
          </cell>
          <cell r="D948">
            <v>0</v>
          </cell>
          <cell r="E948">
            <v>0</v>
          </cell>
        </row>
        <row r="949">
          <cell r="A949">
            <v>0</v>
          </cell>
          <cell r="B949">
            <v>0</v>
          </cell>
          <cell r="C949">
            <v>0</v>
          </cell>
          <cell r="D949">
            <v>0</v>
          </cell>
          <cell r="E949">
            <v>0</v>
          </cell>
        </row>
        <row r="950">
          <cell r="A950">
            <v>0</v>
          </cell>
          <cell r="B950">
            <v>0</v>
          </cell>
          <cell r="C950">
            <v>0</v>
          </cell>
          <cell r="D950">
            <v>0</v>
          </cell>
          <cell r="E950">
            <v>0</v>
          </cell>
        </row>
        <row r="951">
          <cell r="A951">
            <v>0</v>
          </cell>
          <cell r="B951">
            <v>0</v>
          </cell>
          <cell r="C951">
            <v>0</v>
          </cell>
          <cell r="D951">
            <v>0</v>
          </cell>
          <cell r="E951">
            <v>0</v>
          </cell>
        </row>
        <row r="952">
          <cell r="A952">
            <v>0</v>
          </cell>
          <cell r="B952">
            <v>0</v>
          </cell>
          <cell r="C952">
            <v>0</v>
          </cell>
          <cell r="D952">
            <v>0</v>
          </cell>
          <cell r="E952">
            <v>0</v>
          </cell>
        </row>
        <row r="953">
          <cell r="A953">
            <v>0</v>
          </cell>
          <cell r="B953">
            <v>0</v>
          </cell>
          <cell r="C953">
            <v>0</v>
          </cell>
          <cell r="D953">
            <v>0</v>
          </cell>
          <cell r="E953">
            <v>0</v>
          </cell>
        </row>
        <row r="954">
          <cell r="A954">
            <v>0</v>
          </cell>
          <cell r="B954">
            <v>0</v>
          </cell>
          <cell r="C954">
            <v>0</v>
          </cell>
          <cell r="D954">
            <v>0</v>
          </cell>
          <cell r="E954">
            <v>0</v>
          </cell>
        </row>
        <row r="955">
          <cell r="A955">
            <v>0</v>
          </cell>
          <cell r="B955">
            <v>0</v>
          </cell>
          <cell r="C955">
            <v>0</v>
          </cell>
          <cell r="D955">
            <v>0</v>
          </cell>
          <cell r="E955">
            <v>0</v>
          </cell>
        </row>
        <row r="956">
          <cell r="A956">
            <v>0</v>
          </cell>
          <cell r="B956">
            <v>0</v>
          </cell>
          <cell r="C956">
            <v>0</v>
          </cell>
          <cell r="D956">
            <v>0</v>
          </cell>
          <cell r="E956">
            <v>0</v>
          </cell>
        </row>
        <row r="957">
          <cell r="A957">
            <v>0</v>
          </cell>
          <cell r="B957">
            <v>0</v>
          </cell>
          <cell r="C957">
            <v>0</v>
          </cell>
          <cell r="D957">
            <v>0</v>
          </cell>
          <cell r="E957">
            <v>0</v>
          </cell>
        </row>
        <row r="958">
          <cell r="A958">
            <v>0</v>
          </cell>
          <cell r="B958">
            <v>0</v>
          </cell>
          <cell r="C958">
            <v>0</v>
          </cell>
          <cell r="D958">
            <v>0</v>
          </cell>
          <cell r="E958">
            <v>0</v>
          </cell>
        </row>
        <row r="959">
          <cell r="A959">
            <v>0</v>
          </cell>
          <cell r="B959">
            <v>0</v>
          </cell>
          <cell r="C959">
            <v>0</v>
          </cell>
          <cell r="D959">
            <v>0</v>
          </cell>
          <cell r="E959">
            <v>0</v>
          </cell>
        </row>
        <row r="960">
          <cell r="A960">
            <v>0</v>
          </cell>
          <cell r="B960">
            <v>0</v>
          </cell>
          <cell r="C960">
            <v>0</v>
          </cell>
          <cell r="D960">
            <v>0</v>
          </cell>
          <cell r="E960">
            <v>0</v>
          </cell>
        </row>
        <row r="961">
          <cell r="A961">
            <v>0</v>
          </cell>
          <cell r="B961">
            <v>0</v>
          </cell>
          <cell r="C961">
            <v>0</v>
          </cell>
          <cell r="D961">
            <v>0</v>
          </cell>
          <cell r="E961">
            <v>0</v>
          </cell>
        </row>
        <row r="962">
          <cell r="A962">
            <v>0</v>
          </cell>
          <cell r="B962">
            <v>0</v>
          </cell>
          <cell r="C962">
            <v>0</v>
          </cell>
          <cell r="D962">
            <v>0</v>
          </cell>
          <cell r="E962">
            <v>0</v>
          </cell>
        </row>
        <row r="963">
          <cell r="A963">
            <v>0</v>
          </cell>
          <cell r="B963">
            <v>0</v>
          </cell>
          <cell r="C963">
            <v>0</v>
          </cell>
          <cell r="D963">
            <v>0</v>
          </cell>
          <cell r="E963">
            <v>0</v>
          </cell>
        </row>
        <row r="964">
          <cell r="A964">
            <v>0</v>
          </cell>
          <cell r="B964">
            <v>0</v>
          </cell>
          <cell r="C964">
            <v>0</v>
          </cell>
          <cell r="D964">
            <v>0</v>
          </cell>
          <cell r="E964">
            <v>0</v>
          </cell>
        </row>
        <row r="965">
          <cell r="A965">
            <v>0</v>
          </cell>
          <cell r="B965">
            <v>0</v>
          </cell>
          <cell r="C965">
            <v>0</v>
          </cell>
          <cell r="D965">
            <v>0</v>
          </cell>
          <cell r="E965">
            <v>0</v>
          </cell>
        </row>
        <row r="966">
          <cell r="A966">
            <v>0</v>
          </cell>
          <cell r="B966">
            <v>0</v>
          </cell>
          <cell r="C966">
            <v>0</v>
          </cell>
          <cell r="D966">
            <v>0</v>
          </cell>
          <cell r="E966">
            <v>0</v>
          </cell>
        </row>
        <row r="967">
          <cell r="A967">
            <v>0</v>
          </cell>
          <cell r="B967">
            <v>0</v>
          </cell>
          <cell r="C967">
            <v>0</v>
          </cell>
          <cell r="D967">
            <v>0</v>
          </cell>
          <cell r="E967">
            <v>0</v>
          </cell>
        </row>
        <row r="968">
          <cell r="A968">
            <v>0</v>
          </cell>
          <cell r="B968">
            <v>0</v>
          </cell>
          <cell r="C968">
            <v>0</v>
          </cell>
          <cell r="D968">
            <v>0</v>
          </cell>
          <cell r="E968">
            <v>0</v>
          </cell>
        </row>
        <row r="969">
          <cell r="A969">
            <v>0</v>
          </cell>
          <cell r="B969">
            <v>0</v>
          </cell>
          <cell r="C969">
            <v>0</v>
          </cell>
          <cell r="D969">
            <v>0</v>
          </cell>
          <cell r="E969">
            <v>0</v>
          </cell>
        </row>
        <row r="970">
          <cell r="A970">
            <v>0</v>
          </cell>
          <cell r="B970">
            <v>0</v>
          </cell>
          <cell r="C970">
            <v>0</v>
          </cell>
          <cell r="D970">
            <v>0</v>
          </cell>
          <cell r="E970">
            <v>0</v>
          </cell>
        </row>
        <row r="971">
          <cell r="A971">
            <v>0</v>
          </cell>
          <cell r="B971">
            <v>0</v>
          </cell>
          <cell r="C971">
            <v>0</v>
          </cell>
          <cell r="D971">
            <v>0</v>
          </cell>
          <cell r="E971">
            <v>0</v>
          </cell>
        </row>
        <row r="972">
          <cell r="A972">
            <v>0</v>
          </cell>
          <cell r="B972">
            <v>0</v>
          </cell>
          <cell r="C972">
            <v>0</v>
          </cell>
          <cell r="D972">
            <v>0</v>
          </cell>
          <cell r="E972">
            <v>0</v>
          </cell>
        </row>
        <row r="973">
          <cell r="A973">
            <v>0</v>
          </cell>
          <cell r="B973">
            <v>0</v>
          </cell>
          <cell r="C973">
            <v>0</v>
          </cell>
          <cell r="D973">
            <v>0</v>
          </cell>
          <cell r="E973">
            <v>0</v>
          </cell>
        </row>
        <row r="974">
          <cell r="A974">
            <v>0</v>
          </cell>
          <cell r="B974">
            <v>0</v>
          </cell>
          <cell r="C974">
            <v>0</v>
          </cell>
          <cell r="D974">
            <v>0</v>
          </cell>
          <cell r="E974">
            <v>0</v>
          </cell>
        </row>
        <row r="975">
          <cell r="A975">
            <v>0</v>
          </cell>
          <cell r="B975">
            <v>0</v>
          </cell>
          <cell r="C975">
            <v>0</v>
          </cell>
          <cell r="D975">
            <v>0</v>
          </cell>
          <cell r="E975">
            <v>0</v>
          </cell>
        </row>
        <row r="976">
          <cell r="A976">
            <v>0</v>
          </cell>
          <cell r="B976">
            <v>0</v>
          </cell>
          <cell r="C976">
            <v>0</v>
          </cell>
          <cell r="D976">
            <v>0</v>
          </cell>
          <cell r="E976">
            <v>0</v>
          </cell>
        </row>
        <row r="977">
          <cell r="A977">
            <v>0</v>
          </cell>
          <cell r="B977">
            <v>0</v>
          </cell>
          <cell r="C977">
            <v>0</v>
          </cell>
          <cell r="D977">
            <v>0</v>
          </cell>
          <cell r="E977">
            <v>0</v>
          </cell>
        </row>
        <row r="978">
          <cell r="A978">
            <v>0</v>
          </cell>
          <cell r="B978">
            <v>0</v>
          </cell>
          <cell r="C978">
            <v>0</v>
          </cell>
          <cell r="D978">
            <v>0</v>
          </cell>
          <cell r="E978">
            <v>0</v>
          </cell>
        </row>
        <row r="979">
          <cell r="A979">
            <v>0</v>
          </cell>
          <cell r="B979">
            <v>0</v>
          </cell>
          <cell r="C979">
            <v>0</v>
          </cell>
          <cell r="D979">
            <v>0</v>
          </cell>
          <cell r="E979">
            <v>0</v>
          </cell>
        </row>
        <row r="980">
          <cell r="A980">
            <v>0</v>
          </cell>
          <cell r="B980">
            <v>0</v>
          </cell>
          <cell r="C980">
            <v>0</v>
          </cell>
          <cell r="D980">
            <v>0</v>
          </cell>
          <cell r="E980">
            <v>0</v>
          </cell>
        </row>
        <row r="981">
          <cell r="A981">
            <v>0</v>
          </cell>
          <cell r="B981">
            <v>0</v>
          </cell>
          <cell r="C981">
            <v>0</v>
          </cell>
          <cell r="D981">
            <v>0</v>
          </cell>
          <cell r="E981">
            <v>0</v>
          </cell>
        </row>
        <row r="982">
          <cell r="A982">
            <v>0</v>
          </cell>
          <cell r="B982">
            <v>0</v>
          </cell>
          <cell r="C982">
            <v>0</v>
          </cell>
          <cell r="D982">
            <v>0</v>
          </cell>
          <cell r="E982">
            <v>0</v>
          </cell>
        </row>
        <row r="983">
          <cell r="A983">
            <v>0</v>
          </cell>
          <cell r="B983">
            <v>0</v>
          </cell>
          <cell r="C983">
            <v>0</v>
          </cell>
          <cell r="D983">
            <v>0</v>
          </cell>
          <cell r="E983">
            <v>0</v>
          </cell>
        </row>
        <row r="984">
          <cell r="A984">
            <v>0</v>
          </cell>
          <cell r="B984">
            <v>0</v>
          </cell>
          <cell r="C984">
            <v>0</v>
          </cell>
          <cell r="D984">
            <v>0</v>
          </cell>
          <cell r="E984">
            <v>0</v>
          </cell>
        </row>
        <row r="985">
          <cell r="A985">
            <v>0</v>
          </cell>
          <cell r="B985">
            <v>0</v>
          </cell>
          <cell r="C985">
            <v>0</v>
          </cell>
          <cell r="D985">
            <v>0</v>
          </cell>
          <cell r="E985">
            <v>0</v>
          </cell>
        </row>
        <row r="986">
          <cell r="A986">
            <v>0</v>
          </cell>
          <cell r="B986">
            <v>0</v>
          </cell>
          <cell r="C986">
            <v>0</v>
          </cell>
          <cell r="D986">
            <v>0</v>
          </cell>
          <cell r="E986">
            <v>0</v>
          </cell>
        </row>
        <row r="987">
          <cell r="A987">
            <v>0</v>
          </cell>
          <cell r="B987">
            <v>0</v>
          </cell>
          <cell r="C987">
            <v>0</v>
          </cell>
          <cell r="D987">
            <v>0</v>
          </cell>
          <cell r="E987">
            <v>0</v>
          </cell>
        </row>
        <row r="988">
          <cell r="A988">
            <v>0</v>
          </cell>
          <cell r="B988">
            <v>0</v>
          </cell>
          <cell r="C988">
            <v>0</v>
          </cell>
          <cell r="D988">
            <v>0</v>
          </cell>
          <cell r="E988">
            <v>0</v>
          </cell>
        </row>
        <row r="989">
          <cell r="A989">
            <v>0</v>
          </cell>
          <cell r="B989">
            <v>0</v>
          </cell>
          <cell r="C989">
            <v>0</v>
          </cell>
          <cell r="D989">
            <v>0</v>
          </cell>
          <cell r="E989">
            <v>0</v>
          </cell>
        </row>
        <row r="990">
          <cell r="A990">
            <v>0</v>
          </cell>
          <cell r="B990">
            <v>0</v>
          </cell>
          <cell r="C990">
            <v>0</v>
          </cell>
          <cell r="D990">
            <v>0</v>
          </cell>
          <cell r="E990">
            <v>0</v>
          </cell>
        </row>
        <row r="991">
          <cell r="A991">
            <v>0</v>
          </cell>
          <cell r="B991">
            <v>0</v>
          </cell>
          <cell r="C991">
            <v>0</v>
          </cell>
          <cell r="D991">
            <v>0</v>
          </cell>
          <cell r="E991">
            <v>0</v>
          </cell>
        </row>
        <row r="992">
          <cell r="A992">
            <v>0</v>
          </cell>
          <cell r="B992">
            <v>0</v>
          </cell>
          <cell r="C992">
            <v>0</v>
          </cell>
          <cell r="D992">
            <v>0</v>
          </cell>
          <cell r="E992">
            <v>0</v>
          </cell>
        </row>
        <row r="993">
          <cell r="A993">
            <v>0</v>
          </cell>
          <cell r="B993">
            <v>0</v>
          </cell>
          <cell r="C993">
            <v>0</v>
          </cell>
          <cell r="D993">
            <v>0</v>
          </cell>
          <cell r="E993">
            <v>0</v>
          </cell>
        </row>
        <row r="994">
          <cell r="A994">
            <v>0</v>
          </cell>
          <cell r="B994">
            <v>0</v>
          </cell>
          <cell r="C994">
            <v>0</v>
          </cell>
          <cell r="D994">
            <v>0</v>
          </cell>
          <cell r="E994">
            <v>0</v>
          </cell>
        </row>
        <row r="995">
          <cell r="A995">
            <v>0</v>
          </cell>
          <cell r="B995">
            <v>0</v>
          </cell>
          <cell r="C995">
            <v>0</v>
          </cell>
          <cell r="D995">
            <v>0</v>
          </cell>
          <cell r="E995">
            <v>0</v>
          </cell>
        </row>
        <row r="996">
          <cell r="A996">
            <v>0</v>
          </cell>
          <cell r="B996">
            <v>0</v>
          </cell>
          <cell r="C996">
            <v>0</v>
          </cell>
          <cell r="D996">
            <v>0</v>
          </cell>
          <cell r="E996">
            <v>0</v>
          </cell>
        </row>
        <row r="997">
          <cell r="A997">
            <v>0</v>
          </cell>
          <cell r="B997">
            <v>0</v>
          </cell>
          <cell r="C997">
            <v>0</v>
          </cell>
          <cell r="D997">
            <v>0</v>
          </cell>
          <cell r="E997">
            <v>0</v>
          </cell>
        </row>
        <row r="998">
          <cell r="A998">
            <v>0</v>
          </cell>
          <cell r="B998">
            <v>0</v>
          </cell>
          <cell r="C998">
            <v>0</v>
          </cell>
          <cell r="D998">
            <v>0</v>
          </cell>
          <cell r="E998">
            <v>0</v>
          </cell>
        </row>
        <row r="999">
          <cell r="A999">
            <v>0</v>
          </cell>
          <cell r="B999">
            <v>0</v>
          </cell>
          <cell r="C999">
            <v>0</v>
          </cell>
          <cell r="D999">
            <v>0</v>
          </cell>
          <cell r="E999">
            <v>0</v>
          </cell>
        </row>
        <row r="1000">
          <cell r="A1000">
            <v>0</v>
          </cell>
          <cell r="B1000">
            <v>0</v>
          </cell>
          <cell r="C1000">
            <v>0</v>
          </cell>
          <cell r="D1000">
            <v>0</v>
          </cell>
          <cell r="E1000">
            <v>0</v>
          </cell>
        </row>
        <row r="1001">
          <cell r="A1001">
            <v>0</v>
          </cell>
          <cell r="B1001">
            <v>0</v>
          </cell>
          <cell r="C1001">
            <v>0</v>
          </cell>
          <cell r="D1001">
            <v>0</v>
          </cell>
          <cell r="E1001">
            <v>0</v>
          </cell>
        </row>
        <row r="1002">
          <cell r="A1002">
            <v>0</v>
          </cell>
          <cell r="B1002">
            <v>0</v>
          </cell>
          <cell r="C1002">
            <v>0</v>
          </cell>
          <cell r="D1002">
            <v>0</v>
          </cell>
          <cell r="E1002">
            <v>0</v>
          </cell>
        </row>
        <row r="1003">
          <cell r="A1003">
            <v>0</v>
          </cell>
          <cell r="B1003">
            <v>0</v>
          </cell>
          <cell r="C1003">
            <v>0</v>
          </cell>
          <cell r="D1003">
            <v>0</v>
          </cell>
          <cell r="E1003">
            <v>0</v>
          </cell>
        </row>
        <row r="1004">
          <cell r="A1004">
            <v>0</v>
          </cell>
          <cell r="B1004">
            <v>0</v>
          </cell>
          <cell r="C1004">
            <v>0</v>
          </cell>
          <cell r="D1004">
            <v>0</v>
          </cell>
          <cell r="E1004">
            <v>0</v>
          </cell>
        </row>
        <row r="1005">
          <cell r="A1005">
            <v>0</v>
          </cell>
          <cell r="B1005">
            <v>0</v>
          </cell>
          <cell r="C1005">
            <v>0</v>
          </cell>
          <cell r="D1005">
            <v>0</v>
          </cell>
          <cell r="E1005">
            <v>0</v>
          </cell>
        </row>
        <row r="1006">
          <cell r="A1006">
            <v>0</v>
          </cell>
          <cell r="B1006">
            <v>0</v>
          </cell>
          <cell r="C1006">
            <v>0</v>
          </cell>
          <cell r="D1006">
            <v>0</v>
          </cell>
          <cell r="E1006">
            <v>0</v>
          </cell>
        </row>
        <row r="1007">
          <cell r="A1007">
            <v>0</v>
          </cell>
          <cell r="B1007">
            <v>0</v>
          </cell>
          <cell r="C1007">
            <v>0</v>
          </cell>
          <cell r="D1007">
            <v>0</v>
          </cell>
          <cell r="E1007">
            <v>0</v>
          </cell>
        </row>
        <row r="1008">
          <cell r="A1008">
            <v>0</v>
          </cell>
          <cell r="B1008">
            <v>0</v>
          </cell>
          <cell r="C1008">
            <v>0</v>
          </cell>
          <cell r="D1008">
            <v>0</v>
          </cell>
          <cell r="E1008">
            <v>0</v>
          </cell>
        </row>
        <row r="1009">
          <cell r="A1009">
            <v>0</v>
          </cell>
          <cell r="B1009">
            <v>0</v>
          </cell>
          <cell r="C1009">
            <v>0</v>
          </cell>
          <cell r="D1009">
            <v>0</v>
          </cell>
          <cell r="E1009">
            <v>0</v>
          </cell>
        </row>
        <row r="1010">
          <cell r="A1010">
            <v>0</v>
          </cell>
          <cell r="B1010">
            <v>0</v>
          </cell>
          <cell r="C1010">
            <v>0</v>
          </cell>
          <cell r="D1010">
            <v>0</v>
          </cell>
          <cell r="E1010">
            <v>0</v>
          </cell>
        </row>
        <row r="1011">
          <cell r="A1011">
            <v>0</v>
          </cell>
          <cell r="B1011">
            <v>0</v>
          </cell>
          <cell r="C1011">
            <v>0</v>
          </cell>
          <cell r="D1011">
            <v>0</v>
          </cell>
          <cell r="E1011">
            <v>0</v>
          </cell>
        </row>
        <row r="1012">
          <cell r="A1012">
            <v>0</v>
          </cell>
          <cell r="B1012">
            <v>0</v>
          </cell>
          <cell r="C1012">
            <v>0</v>
          </cell>
          <cell r="D1012">
            <v>0</v>
          </cell>
          <cell r="E1012">
            <v>0</v>
          </cell>
        </row>
        <row r="1013">
          <cell r="A1013">
            <v>0</v>
          </cell>
          <cell r="B1013">
            <v>0</v>
          </cell>
          <cell r="C1013">
            <v>0</v>
          </cell>
          <cell r="D1013">
            <v>0</v>
          </cell>
          <cell r="E1013">
            <v>0</v>
          </cell>
        </row>
        <row r="1014">
          <cell r="A1014">
            <v>0</v>
          </cell>
          <cell r="B1014">
            <v>0</v>
          </cell>
          <cell r="C1014">
            <v>0</v>
          </cell>
          <cell r="D1014">
            <v>0</v>
          </cell>
          <cell r="E1014">
            <v>0</v>
          </cell>
        </row>
        <row r="1015">
          <cell r="A1015">
            <v>0</v>
          </cell>
          <cell r="B1015">
            <v>0</v>
          </cell>
          <cell r="C1015">
            <v>0</v>
          </cell>
          <cell r="D1015">
            <v>0</v>
          </cell>
          <cell r="E1015">
            <v>0</v>
          </cell>
        </row>
        <row r="1016">
          <cell r="A1016">
            <v>0</v>
          </cell>
          <cell r="B1016">
            <v>0</v>
          </cell>
          <cell r="C1016">
            <v>0</v>
          </cell>
          <cell r="D1016">
            <v>0</v>
          </cell>
          <cell r="E1016">
            <v>0</v>
          </cell>
        </row>
        <row r="1017">
          <cell r="A1017">
            <v>0</v>
          </cell>
          <cell r="B1017">
            <v>0</v>
          </cell>
          <cell r="C1017">
            <v>0</v>
          </cell>
          <cell r="D1017">
            <v>0</v>
          </cell>
          <cell r="E1017">
            <v>0</v>
          </cell>
        </row>
        <row r="1018">
          <cell r="A1018">
            <v>0</v>
          </cell>
          <cell r="B1018">
            <v>0</v>
          </cell>
          <cell r="C1018">
            <v>0</v>
          </cell>
          <cell r="D1018">
            <v>0</v>
          </cell>
          <cell r="E1018">
            <v>0</v>
          </cell>
        </row>
        <row r="1019">
          <cell r="A1019">
            <v>0</v>
          </cell>
          <cell r="B1019">
            <v>0</v>
          </cell>
          <cell r="C1019">
            <v>0</v>
          </cell>
          <cell r="D1019">
            <v>0</v>
          </cell>
          <cell r="E1019">
            <v>0</v>
          </cell>
        </row>
        <row r="1020">
          <cell r="A1020">
            <v>0</v>
          </cell>
          <cell r="B1020">
            <v>0</v>
          </cell>
          <cell r="C1020">
            <v>0</v>
          </cell>
          <cell r="D1020">
            <v>0</v>
          </cell>
          <cell r="E1020">
            <v>0</v>
          </cell>
        </row>
        <row r="1021">
          <cell r="A1021">
            <v>0</v>
          </cell>
          <cell r="B1021">
            <v>0</v>
          </cell>
          <cell r="C1021">
            <v>0</v>
          </cell>
          <cell r="D1021">
            <v>0</v>
          </cell>
          <cell r="E1021">
            <v>0</v>
          </cell>
        </row>
        <row r="1022">
          <cell r="A1022">
            <v>0</v>
          </cell>
          <cell r="B1022">
            <v>0</v>
          </cell>
          <cell r="C1022">
            <v>0</v>
          </cell>
          <cell r="D1022">
            <v>0</v>
          </cell>
          <cell r="E1022">
            <v>0</v>
          </cell>
        </row>
        <row r="1023">
          <cell r="A1023">
            <v>0</v>
          </cell>
          <cell r="B1023">
            <v>0</v>
          </cell>
          <cell r="C1023">
            <v>0</v>
          </cell>
          <cell r="D1023">
            <v>0</v>
          </cell>
          <cell r="E1023">
            <v>0</v>
          </cell>
        </row>
        <row r="1024">
          <cell r="A1024">
            <v>0</v>
          </cell>
          <cell r="B1024">
            <v>0</v>
          </cell>
          <cell r="C1024">
            <v>0</v>
          </cell>
          <cell r="D1024">
            <v>0</v>
          </cell>
          <cell r="E1024">
            <v>0</v>
          </cell>
        </row>
        <row r="1025">
          <cell r="A1025">
            <v>0</v>
          </cell>
          <cell r="B1025">
            <v>0</v>
          </cell>
          <cell r="C1025">
            <v>0</v>
          </cell>
          <cell r="D1025">
            <v>0</v>
          </cell>
          <cell r="E1025">
            <v>0</v>
          </cell>
        </row>
        <row r="1026">
          <cell r="A1026">
            <v>0</v>
          </cell>
          <cell r="B1026">
            <v>0</v>
          </cell>
          <cell r="C1026">
            <v>0</v>
          </cell>
          <cell r="D1026">
            <v>0</v>
          </cell>
          <cell r="E1026">
            <v>0</v>
          </cell>
        </row>
        <row r="1027">
          <cell r="A1027">
            <v>0</v>
          </cell>
          <cell r="B1027">
            <v>0</v>
          </cell>
          <cell r="C1027">
            <v>0</v>
          </cell>
          <cell r="D1027">
            <v>0</v>
          </cell>
          <cell r="E1027">
            <v>0</v>
          </cell>
        </row>
        <row r="1028">
          <cell r="A1028">
            <v>0</v>
          </cell>
          <cell r="B1028">
            <v>0</v>
          </cell>
          <cell r="C1028">
            <v>0</v>
          </cell>
          <cell r="D1028">
            <v>0</v>
          </cell>
          <cell r="E1028">
            <v>0</v>
          </cell>
        </row>
        <row r="1029">
          <cell r="A1029">
            <v>0</v>
          </cell>
          <cell r="B1029">
            <v>0</v>
          </cell>
          <cell r="C1029">
            <v>0</v>
          </cell>
          <cell r="D1029">
            <v>0</v>
          </cell>
          <cell r="E1029">
            <v>0</v>
          </cell>
        </row>
        <row r="1030">
          <cell r="A1030">
            <v>0</v>
          </cell>
          <cell r="B1030">
            <v>0</v>
          </cell>
          <cell r="C1030">
            <v>0</v>
          </cell>
          <cell r="D1030">
            <v>0</v>
          </cell>
          <cell r="E1030">
            <v>0</v>
          </cell>
        </row>
        <row r="1031">
          <cell r="A1031">
            <v>0</v>
          </cell>
          <cell r="B1031">
            <v>0</v>
          </cell>
          <cell r="C1031">
            <v>0</v>
          </cell>
          <cell r="D1031">
            <v>0</v>
          </cell>
          <cell r="E1031">
            <v>0</v>
          </cell>
        </row>
        <row r="1032">
          <cell r="A1032">
            <v>0</v>
          </cell>
          <cell r="B1032">
            <v>0</v>
          </cell>
          <cell r="C1032">
            <v>0</v>
          </cell>
          <cell r="D1032">
            <v>0</v>
          </cell>
          <cell r="E1032">
            <v>0</v>
          </cell>
        </row>
        <row r="1033">
          <cell r="A1033">
            <v>0</v>
          </cell>
          <cell r="B1033">
            <v>0</v>
          </cell>
          <cell r="C1033">
            <v>0</v>
          </cell>
          <cell r="D1033">
            <v>0</v>
          </cell>
          <cell r="E1033">
            <v>0</v>
          </cell>
        </row>
        <row r="1034">
          <cell r="A1034">
            <v>0</v>
          </cell>
          <cell r="B1034">
            <v>0</v>
          </cell>
          <cell r="C1034">
            <v>0</v>
          </cell>
          <cell r="D1034">
            <v>0</v>
          </cell>
          <cell r="E1034">
            <v>0</v>
          </cell>
        </row>
        <row r="1035">
          <cell r="A1035">
            <v>0</v>
          </cell>
          <cell r="B1035">
            <v>0</v>
          </cell>
          <cell r="C1035">
            <v>0</v>
          </cell>
          <cell r="D1035">
            <v>0</v>
          </cell>
          <cell r="E1035">
            <v>0</v>
          </cell>
        </row>
        <row r="1036">
          <cell r="A1036">
            <v>0</v>
          </cell>
          <cell r="B1036">
            <v>0</v>
          </cell>
          <cell r="C1036">
            <v>0</v>
          </cell>
          <cell r="D1036">
            <v>0</v>
          </cell>
          <cell r="E1036">
            <v>0</v>
          </cell>
        </row>
        <row r="1037">
          <cell r="A1037">
            <v>0</v>
          </cell>
          <cell r="B1037">
            <v>0</v>
          </cell>
          <cell r="C1037">
            <v>0</v>
          </cell>
          <cell r="D1037">
            <v>0</v>
          </cell>
          <cell r="E1037">
            <v>0</v>
          </cell>
        </row>
        <row r="1038">
          <cell r="A1038">
            <v>0</v>
          </cell>
          <cell r="B1038">
            <v>0</v>
          </cell>
          <cell r="C1038">
            <v>0</v>
          </cell>
          <cell r="D1038">
            <v>0</v>
          </cell>
          <cell r="E1038">
            <v>0</v>
          </cell>
        </row>
        <row r="1039">
          <cell r="A1039">
            <v>0</v>
          </cell>
          <cell r="B1039">
            <v>0</v>
          </cell>
          <cell r="C1039">
            <v>0</v>
          </cell>
          <cell r="D1039">
            <v>0</v>
          </cell>
          <cell r="E1039">
            <v>0</v>
          </cell>
        </row>
        <row r="1040">
          <cell r="A1040">
            <v>0</v>
          </cell>
          <cell r="B1040">
            <v>0</v>
          </cell>
          <cell r="C1040">
            <v>0</v>
          </cell>
          <cell r="D1040">
            <v>0</v>
          </cell>
          <cell r="E1040">
            <v>0</v>
          </cell>
        </row>
        <row r="1041">
          <cell r="A1041">
            <v>0</v>
          </cell>
          <cell r="B1041">
            <v>0</v>
          </cell>
          <cell r="C1041">
            <v>0</v>
          </cell>
          <cell r="D1041">
            <v>0</v>
          </cell>
          <cell r="E1041">
            <v>0</v>
          </cell>
        </row>
        <row r="1042">
          <cell r="A1042">
            <v>0</v>
          </cell>
          <cell r="B1042">
            <v>0</v>
          </cell>
          <cell r="C1042">
            <v>0</v>
          </cell>
          <cell r="D1042">
            <v>0</v>
          </cell>
          <cell r="E1042">
            <v>0</v>
          </cell>
        </row>
        <row r="1043">
          <cell r="A1043">
            <v>0</v>
          </cell>
          <cell r="B1043">
            <v>0</v>
          </cell>
          <cell r="C1043">
            <v>0</v>
          </cell>
          <cell r="D1043">
            <v>0</v>
          </cell>
          <cell r="E1043">
            <v>0</v>
          </cell>
        </row>
        <row r="1044">
          <cell r="A1044">
            <v>0</v>
          </cell>
          <cell r="B1044">
            <v>0</v>
          </cell>
          <cell r="C1044">
            <v>0</v>
          </cell>
          <cell r="D1044">
            <v>0</v>
          </cell>
          <cell r="E1044">
            <v>0</v>
          </cell>
        </row>
        <row r="1045">
          <cell r="A1045">
            <v>0</v>
          </cell>
          <cell r="B1045">
            <v>0</v>
          </cell>
          <cell r="C1045">
            <v>0</v>
          </cell>
          <cell r="D1045">
            <v>0</v>
          </cell>
          <cell r="E1045">
            <v>0</v>
          </cell>
        </row>
        <row r="1046">
          <cell r="A1046">
            <v>0</v>
          </cell>
          <cell r="B1046">
            <v>0</v>
          </cell>
          <cell r="C1046">
            <v>0</v>
          </cell>
          <cell r="D1046">
            <v>0</v>
          </cell>
          <cell r="E1046">
            <v>0</v>
          </cell>
        </row>
        <row r="1047">
          <cell r="A1047">
            <v>0</v>
          </cell>
          <cell r="B1047">
            <v>0</v>
          </cell>
          <cell r="C1047">
            <v>0</v>
          </cell>
          <cell r="D1047">
            <v>0</v>
          </cell>
          <cell r="E1047">
            <v>0</v>
          </cell>
        </row>
        <row r="1048">
          <cell r="A1048">
            <v>0</v>
          </cell>
          <cell r="B1048">
            <v>0</v>
          </cell>
          <cell r="C1048">
            <v>0</v>
          </cell>
          <cell r="D1048">
            <v>0</v>
          </cell>
          <cell r="E1048">
            <v>0</v>
          </cell>
        </row>
        <row r="1049">
          <cell r="A1049">
            <v>0</v>
          </cell>
          <cell r="B1049">
            <v>0</v>
          </cell>
          <cell r="C1049">
            <v>0</v>
          </cell>
          <cell r="D1049">
            <v>0</v>
          </cell>
          <cell r="E1049">
            <v>0</v>
          </cell>
        </row>
        <row r="1050">
          <cell r="A1050">
            <v>0</v>
          </cell>
          <cell r="B1050">
            <v>0</v>
          </cell>
          <cell r="C1050">
            <v>0</v>
          </cell>
          <cell r="D1050">
            <v>0</v>
          </cell>
          <cell r="E1050">
            <v>0</v>
          </cell>
        </row>
        <row r="1051">
          <cell r="A1051">
            <v>0</v>
          </cell>
          <cell r="B1051">
            <v>0</v>
          </cell>
          <cell r="C1051">
            <v>0</v>
          </cell>
          <cell r="D1051">
            <v>0</v>
          </cell>
          <cell r="E1051">
            <v>0</v>
          </cell>
        </row>
        <row r="1052">
          <cell r="A1052">
            <v>0</v>
          </cell>
          <cell r="B1052">
            <v>0</v>
          </cell>
          <cell r="C1052">
            <v>0</v>
          </cell>
          <cell r="D1052">
            <v>0</v>
          </cell>
          <cell r="E1052">
            <v>0</v>
          </cell>
        </row>
        <row r="1053">
          <cell r="A1053">
            <v>0</v>
          </cell>
          <cell r="B1053">
            <v>0</v>
          </cell>
          <cell r="C1053">
            <v>0</v>
          </cell>
          <cell r="D1053">
            <v>0</v>
          </cell>
          <cell r="E1053">
            <v>0</v>
          </cell>
        </row>
        <row r="1054">
          <cell r="A1054">
            <v>0</v>
          </cell>
          <cell r="B1054">
            <v>0</v>
          </cell>
          <cell r="C1054">
            <v>0</v>
          </cell>
          <cell r="D1054">
            <v>0</v>
          </cell>
          <cell r="E1054">
            <v>0</v>
          </cell>
        </row>
        <row r="1055">
          <cell r="A1055">
            <v>0</v>
          </cell>
          <cell r="B1055">
            <v>0</v>
          </cell>
          <cell r="C1055">
            <v>0</v>
          </cell>
          <cell r="D1055">
            <v>0</v>
          </cell>
          <cell r="E1055">
            <v>0</v>
          </cell>
        </row>
        <row r="1056">
          <cell r="A1056">
            <v>0</v>
          </cell>
          <cell r="B1056">
            <v>0</v>
          </cell>
          <cell r="C1056">
            <v>0</v>
          </cell>
          <cell r="D1056">
            <v>0</v>
          </cell>
          <cell r="E1056">
            <v>0</v>
          </cell>
        </row>
        <row r="1057">
          <cell r="A1057">
            <v>0</v>
          </cell>
          <cell r="B1057">
            <v>0</v>
          </cell>
          <cell r="C1057">
            <v>0</v>
          </cell>
          <cell r="D1057">
            <v>0</v>
          </cell>
          <cell r="E1057">
            <v>0</v>
          </cell>
        </row>
        <row r="1058">
          <cell r="A1058">
            <v>0</v>
          </cell>
          <cell r="B1058">
            <v>0</v>
          </cell>
          <cell r="C1058">
            <v>0</v>
          </cell>
          <cell r="D1058">
            <v>0</v>
          </cell>
          <cell r="E1058">
            <v>0</v>
          </cell>
        </row>
        <row r="1059">
          <cell r="A1059">
            <v>0</v>
          </cell>
          <cell r="B1059">
            <v>0</v>
          </cell>
          <cell r="C1059">
            <v>0</v>
          </cell>
          <cell r="D1059">
            <v>0</v>
          </cell>
          <cell r="E1059">
            <v>0</v>
          </cell>
        </row>
        <row r="1060">
          <cell r="A1060">
            <v>0</v>
          </cell>
          <cell r="B1060">
            <v>0</v>
          </cell>
          <cell r="C1060">
            <v>0</v>
          </cell>
          <cell r="D1060">
            <v>0</v>
          </cell>
          <cell r="E1060">
            <v>0</v>
          </cell>
        </row>
        <row r="1061">
          <cell r="A1061">
            <v>0</v>
          </cell>
          <cell r="B1061">
            <v>0</v>
          </cell>
          <cell r="C1061">
            <v>0</v>
          </cell>
          <cell r="D1061">
            <v>0</v>
          </cell>
          <cell r="E1061">
            <v>0</v>
          </cell>
        </row>
        <row r="1062">
          <cell r="A1062">
            <v>0</v>
          </cell>
          <cell r="B1062">
            <v>0</v>
          </cell>
          <cell r="C1062">
            <v>0</v>
          </cell>
          <cell r="D1062">
            <v>0</v>
          </cell>
          <cell r="E1062">
            <v>0</v>
          </cell>
        </row>
        <row r="1063">
          <cell r="A1063">
            <v>0</v>
          </cell>
          <cell r="B1063">
            <v>0</v>
          </cell>
          <cell r="C1063">
            <v>0</v>
          </cell>
          <cell r="D1063">
            <v>0</v>
          </cell>
          <cell r="E1063">
            <v>0</v>
          </cell>
        </row>
        <row r="1064">
          <cell r="A1064">
            <v>0</v>
          </cell>
          <cell r="B1064">
            <v>0</v>
          </cell>
          <cell r="C1064">
            <v>0</v>
          </cell>
          <cell r="D1064">
            <v>0</v>
          </cell>
          <cell r="E1064">
            <v>0</v>
          </cell>
        </row>
        <row r="1065">
          <cell r="A1065">
            <v>0</v>
          </cell>
          <cell r="B1065">
            <v>0</v>
          </cell>
          <cell r="C1065">
            <v>0</v>
          </cell>
          <cell r="D1065">
            <v>0</v>
          </cell>
          <cell r="E1065">
            <v>0</v>
          </cell>
        </row>
        <row r="1066">
          <cell r="A1066">
            <v>0</v>
          </cell>
          <cell r="B1066">
            <v>0</v>
          </cell>
          <cell r="C1066">
            <v>0</v>
          </cell>
          <cell r="D1066">
            <v>0</v>
          </cell>
          <cell r="E1066">
            <v>0</v>
          </cell>
        </row>
        <row r="1067">
          <cell r="A1067">
            <v>0</v>
          </cell>
          <cell r="B1067">
            <v>0</v>
          </cell>
          <cell r="C1067">
            <v>0</v>
          </cell>
          <cell r="D1067">
            <v>0</v>
          </cell>
          <cell r="E1067">
            <v>0</v>
          </cell>
        </row>
        <row r="1068">
          <cell r="A1068">
            <v>0</v>
          </cell>
          <cell r="B1068">
            <v>0</v>
          </cell>
          <cell r="C1068">
            <v>0</v>
          </cell>
          <cell r="D1068">
            <v>0</v>
          </cell>
          <cell r="E1068">
            <v>0</v>
          </cell>
        </row>
        <row r="1069">
          <cell r="A1069">
            <v>0</v>
          </cell>
          <cell r="B1069">
            <v>0</v>
          </cell>
          <cell r="C1069">
            <v>0</v>
          </cell>
          <cell r="D1069">
            <v>0</v>
          </cell>
          <cell r="E1069">
            <v>0</v>
          </cell>
        </row>
        <row r="1070">
          <cell r="A1070">
            <v>0</v>
          </cell>
          <cell r="B1070">
            <v>0</v>
          </cell>
          <cell r="C1070">
            <v>0</v>
          </cell>
          <cell r="D1070">
            <v>0</v>
          </cell>
          <cell r="E1070">
            <v>0</v>
          </cell>
        </row>
        <row r="1071">
          <cell r="A1071">
            <v>0</v>
          </cell>
          <cell r="B1071">
            <v>0</v>
          </cell>
          <cell r="C1071">
            <v>0</v>
          </cell>
          <cell r="D1071">
            <v>0</v>
          </cell>
          <cell r="E1071">
            <v>0</v>
          </cell>
        </row>
        <row r="1072">
          <cell r="A1072">
            <v>0</v>
          </cell>
          <cell r="B1072">
            <v>0</v>
          </cell>
          <cell r="C1072">
            <v>0</v>
          </cell>
          <cell r="D1072">
            <v>0</v>
          </cell>
          <cell r="E1072">
            <v>0</v>
          </cell>
        </row>
        <row r="1073">
          <cell r="A1073">
            <v>0</v>
          </cell>
          <cell r="B1073">
            <v>0</v>
          </cell>
          <cell r="C1073">
            <v>0</v>
          </cell>
          <cell r="D1073">
            <v>0</v>
          </cell>
          <cell r="E1073">
            <v>0</v>
          </cell>
        </row>
        <row r="1074">
          <cell r="A1074">
            <v>0</v>
          </cell>
          <cell r="B1074">
            <v>0</v>
          </cell>
          <cell r="C1074">
            <v>0</v>
          </cell>
          <cell r="D1074">
            <v>0</v>
          </cell>
          <cell r="E1074">
            <v>0</v>
          </cell>
        </row>
        <row r="1075">
          <cell r="A1075">
            <v>0</v>
          </cell>
          <cell r="B1075">
            <v>0</v>
          </cell>
          <cell r="C1075">
            <v>0</v>
          </cell>
          <cell r="D1075">
            <v>0</v>
          </cell>
          <cell r="E1075">
            <v>0</v>
          </cell>
        </row>
        <row r="1076">
          <cell r="A1076">
            <v>0</v>
          </cell>
          <cell r="B1076">
            <v>0</v>
          </cell>
          <cell r="C1076">
            <v>0</v>
          </cell>
          <cell r="D1076">
            <v>0</v>
          </cell>
          <cell r="E1076">
            <v>0</v>
          </cell>
        </row>
        <row r="1077">
          <cell r="A1077">
            <v>0</v>
          </cell>
          <cell r="B1077">
            <v>0</v>
          </cell>
          <cell r="C1077">
            <v>0</v>
          </cell>
          <cell r="D1077">
            <v>0</v>
          </cell>
          <cell r="E1077">
            <v>0</v>
          </cell>
        </row>
        <row r="1078">
          <cell r="A1078">
            <v>0</v>
          </cell>
          <cell r="B1078">
            <v>0</v>
          </cell>
          <cell r="C1078">
            <v>0</v>
          </cell>
          <cell r="D1078">
            <v>0</v>
          </cell>
          <cell r="E1078">
            <v>0</v>
          </cell>
        </row>
        <row r="1079">
          <cell r="A1079">
            <v>0</v>
          </cell>
          <cell r="B1079">
            <v>0</v>
          </cell>
          <cell r="C1079">
            <v>0</v>
          </cell>
          <cell r="D1079">
            <v>0</v>
          </cell>
          <cell r="E1079">
            <v>0</v>
          </cell>
        </row>
        <row r="1080">
          <cell r="A1080">
            <v>0</v>
          </cell>
          <cell r="B1080">
            <v>0</v>
          </cell>
          <cell r="C1080">
            <v>0</v>
          </cell>
          <cell r="D1080">
            <v>0</v>
          </cell>
          <cell r="E1080">
            <v>0</v>
          </cell>
        </row>
        <row r="1081">
          <cell r="A1081">
            <v>0</v>
          </cell>
          <cell r="B1081">
            <v>0</v>
          </cell>
          <cell r="C1081">
            <v>0</v>
          </cell>
          <cell r="D1081">
            <v>0</v>
          </cell>
          <cell r="E1081">
            <v>0</v>
          </cell>
        </row>
        <row r="1082">
          <cell r="A1082">
            <v>0</v>
          </cell>
          <cell r="B1082">
            <v>0</v>
          </cell>
          <cell r="C1082">
            <v>0</v>
          </cell>
          <cell r="D1082">
            <v>0</v>
          </cell>
          <cell r="E1082">
            <v>0</v>
          </cell>
        </row>
        <row r="1083">
          <cell r="A1083">
            <v>0</v>
          </cell>
          <cell r="B1083">
            <v>0</v>
          </cell>
          <cell r="C1083">
            <v>0</v>
          </cell>
          <cell r="D1083">
            <v>0</v>
          </cell>
          <cell r="E1083">
            <v>0</v>
          </cell>
        </row>
        <row r="1084">
          <cell r="A1084">
            <v>0</v>
          </cell>
          <cell r="B1084">
            <v>0</v>
          </cell>
          <cell r="C1084">
            <v>0</v>
          </cell>
          <cell r="D1084">
            <v>0</v>
          </cell>
          <cell r="E1084">
            <v>0</v>
          </cell>
        </row>
        <row r="1085">
          <cell r="A1085">
            <v>0</v>
          </cell>
          <cell r="B1085">
            <v>0</v>
          </cell>
          <cell r="C1085">
            <v>0</v>
          </cell>
          <cell r="D1085">
            <v>0</v>
          </cell>
          <cell r="E1085">
            <v>0</v>
          </cell>
        </row>
        <row r="1086">
          <cell r="A1086">
            <v>0</v>
          </cell>
          <cell r="B1086">
            <v>0</v>
          </cell>
          <cell r="C1086">
            <v>0</v>
          </cell>
          <cell r="D1086">
            <v>0</v>
          </cell>
          <cell r="E1086">
            <v>0</v>
          </cell>
        </row>
        <row r="1087">
          <cell r="A1087">
            <v>0</v>
          </cell>
          <cell r="B1087">
            <v>0</v>
          </cell>
          <cell r="C1087">
            <v>0</v>
          </cell>
          <cell r="D1087">
            <v>0</v>
          </cell>
          <cell r="E1087">
            <v>0</v>
          </cell>
        </row>
        <row r="1088">
          <cell r="A1088">
            <v>0</v>
          </cell>
          <cell r="B1088">
            <v>0</v>
          </cell>
          <cell r="C1088">
            <v>0</v>
          </cell>
          <cell r="D1088">
            <v>0</v>
          </cell>
          <cell r="E1088">
            <v>0</v>
          </cell>
        </row>
        <row r="1089">
          <cell r="A1089">
            <v>0</v>
          </cell>
          <cell r="B1089">
            <v>0</v>
          </cell>
          <cell r="C1089">
            <v>0</v>
          </cell>
          <cell r="D1089">
            <v>0</v>
          </cell>
          <cell r="E1089">
            <v>0</v>
          </cell>
        </row>
        <row r="1090">
          <cell r="A1090">
            <v>0</v>
          </cell>
          <cell r="B1090">
            <v>0</v>
          </cell>
          <cell r="C1090">
            <v>0</v>
          </cell>
          <cell r="D1090">
            <v>0</v>
          </cell>
          <cell r="E1090">
            <v>0</v>
          </cell>
        </row>
        <row r="1091">
          <cell r="A1091">
            <v>0</v>
          </cell>
          <cell r="B1091">
            <v>0</v>
          </cell>
          <cell r="C1091">
            <v>0</v>
          </cell>
          <cell r="D1091">
            <v>0</v>
          </cell>
          <cell r="E1091">
            <v>0</v>
          </cell>
        </row>
        <row r="1092">
          <cell r="A1092">
            <v>0</v>
          </cell>
          <cell r="B1092">
            <v>0</v>
          </cell>
          <cell r="C1092">
            <v>0</v>
          </cell>
          <cell r="D1092">
            <v>0</v>
          </cell>
          <cell r="E1092">
            <v>0</v>
          </cell>
        </row>
        <row r="1093">
          <cell r="A1093">
            <v>0</v>
          </cell>
          <cell r="B1093">
            <v>0</v>
          </cell>
          <cell r="C1093">
            <v>0</v>
          </cell>
          <cell r="D1093">
            <v>0</v>
          </cell>
          <cell r="E1093">
            <v>0</v>
          </cell>
        </row>
        <row r="1094">
          <cell r="A1094">
            <v>0</v>
          </cell>
          <cell r="B1094">
            <v>0</v>
          </cell>
          <cell r="C1094">
            <v>0</v>
          </cell>
          <cell r="D1094">
            <v>0</v>
          </cell>
          <cell r="E1094">
            <v>0</v>
          </cell>
        </row>
        <row r="1095">
          <cell r="A1095">
            <v>0</v>
          </cell>
          <cell r="B1095">
            <v>0</v>
          </cell>
          <cell r="C1095">
            <v>0</v>
          </cell>
          <cell r="D1095">
            <v>0</v>
          </cell>
          <cell r="E1095">
            <v>0</v>
          </cell>
        </row>
        <row r="1096">
          <cell r="A1096">
            <v>0</v>
          </cell>
          <cell r="B1096">
            <v>0</v>
          </cell>
          <cell r="C1096">
            <v>0</v>
          </cell>
          <cell r="D1096">
            <v>0</v>
          </cell>
          <cell r="E1096">
            <v>0</v>
          </cell>
        </row>
        <row r="1097">
          <cell r="A1097">
            <v>0</v>
          </cell>
          <cell r="B1097">
            <v>0</v>
          </cell>
          <cell r="C1097">
            <v>0</v>
          </cell>
          <cell r="D1097">
            <v>0</v>
          </cell>
          <cell r="E1097">
            <v>0</v>
          </cell>
        </row>
        <row r="1098">
          <cell r="A1098">
            <v>0</v>
          </cell>
          <cell r="B1098">
            <v>0</v>
          </cell>
          <cell r="C1098">
            <v>0</v>
          </cell>
          <cell r="D1098">
            <v>0</v>
          </cell>
          <cell r="E1098">
            <v>0</v>
          </cell>
        </row>
        <row r="1099">
          <cell r="A1099">
            <v>0</v>
          </cell>
          <cell r="B1099">
            <v>0</v>
          </cell>
          <cell r="C1099">
            <v>0</v>
          </cell>
          <cell r="D1099">
            <v>0</v>
          </cell>
          <cell r="E1099">
            <v>0</v>
          </cell>
        </row>
        <row r="1100">
          <cell r="A1100">
            <v>0</v>
          </cell>
          <cell r="B1100">
            <v>0</v>
          </cell>
          <cell r="C1100">
            <v>0</v>
          </cell>
          <cell r="D1100">
            <v>0</v>
          </cell>
          <cell r="E1100">
            <v>0</v>
          </cell>
        </row>
        <row r="1101">
          <cell r="A1101">
            <v>0</v>
          </cell>
          <cell r="B1101">
            <v>0</v>
          </cell>
          <cell r="C1101">
            <v>0</v>
          </cell>
          <cell r="D1101">
            <v>0</v>
          </cell>
          <cell r="E1101">
            <v>0</v>
          </cell>
        </row>
        <row r="1102">
          <cell r="A1102">
            <v>0</v>
          </cell>
          <cell r="B1102">
            <v>0</v>
          </cell>
          <cell r="C1102">
            <v>0</v>
          </cell>
          <cell r="D1102">
            <v>0</v>
          </cell>
          <cell r="E1102">
            <v>0</v>
          </cell>
        </row>
        <row r="1103">
          <cell r="A1103">
            <v>0</v>
          </cell>
          <cell r="B1103">
            <v>0</v>
          </cell>
          <cell r="C1103">
            <v>0</v>
          </cell>
          <cell r="D1103">
            <v>0</v>
          </cell>
          <cell r="E1103">
            <v>0</v>
          </cell>
        </row>
        <row r="1104">
          <cell r="A1104">
            <v>0</v>
          </cell>
          <cell r="B1104">
            <v>0</v>
          </cell>
          <cell r="C1104">
            <v>0</v>
          </cell>
          <cell r="D1104">
            <v>0</v>
          </cell>
          <cell r="E1104">
            <v>0</v>
          </cell>
        </row>
        <row r="1105">
          <cell r="A1105">
            <v>0</v>
          </cell>
          <cell r="B1105">
            <v>0</v>
          </cell>
          <cell r="C1105">
            <v>0</v>
          </cell>
          <cell r="D1105">
            <v>0</v>
          </cell>
          <cell r="E1105">
            <v>0</v>
          </cell>
        </row>
        <row r="1106">
          <cell r="A1106">
            <v>0</v>
          </cell>
          <cell r="B1106">
            <v>0</v>
          </cell>
          <cell r="C1106">
            <v>0</v>
          </cell>
          <cell r="D1106">
            <v>0</v>
          </cell>
          <cell r="E1106">
            <v>0</v>
          </cell>
        </row>
        <row r="1107">
          <cell r="A1107">
            <v>0</v>
          </cell>
          <cell r="B1107">
            <v>0</v>
          </cell>
          <cell r="C1107">
            <v>0</v>
          </cell>
          <cell r="D1107">
            <v>0</v>
          </cell>
          <cell r="E1107">
            <v>0</v>
          </cell>
        </row>
        <row r="1108">
          <cell r="A1108">
            <v>0</v>
          </cell>
          <cell r="B1108">
            <v>0</v>
          </cell>
          <cell r="C1108">
            <v>0</v>
          </cell>
          <cell r="D1108">
            <v>0</v>
          </cell>
          <cell r="E1108">
            <v>0</v>
          </cell>
        </row>
        <row r="1109">
          <cell r="A1109">
            <v>0</v>
          </cell>
          <cell r="B1109">
            <v>0</v>
          </cell>
          <cell r="C1109">
            <v>0</v>
          </cell>
          <cell r="D1109">
            <v>0</v>
          </cell>
          <cell r="E1109">
            <v>0</v>
          </cell>
        </row>
        <row r="1110">
          <cell r="A1110">
            <v>0</v>
          </cell>
          <cell r="B1110">
            <v>0</v>
          </cell>
          <cell r="C1110">
            <v>0</v>
          </cell>
          <cell r="D1110">
            <v>0</v>
          </cell>
          <cell r="E1110">
            <v>0</v>
          </cell>
        </row>
        <row r="1111">
          <cell r="A1111">
            <v>0</v>
          </cell>
          <cell r="B1111">
            <v>0</v>
          </cell>
          <cell r="C1111">
            <v>0</v>
          </cell>
          <cell r="D1111">
            <v>0</v>
          </cell>
          <cell r="E1111">
            <v>0</v>
          </cell>
        </row>
        <row r="1112">
          <cell r="A1112">
            <v>0</v>
          </cell>
          <cell r="B1112">
            <v>0</v>
          </cell>
          <cell r="C1112">
            <v>0</v>
          </cell>
          <cell r="D1112">
            <v>0</v>
          </cell>
          <cell r="E1112">
            <v>0</v>
          </cell>
        </row>
        <row r="1113">
          <cell r="A1113">
            <v>0</v>
          </cell>
          <cell r="B1113">
            <v>0</v>
          </cell>
          <cell r="C1113">
            <v>0</v>
          </cell>
          <cell r="D1113">
            <v>0</v>
          </cell>
          <cell r="E1113">
            <v>0</v>
          </cell>
        </row>
        <row r="1114">
          <cell r="A1114">
            <v>0</v>
          </cell>
          <cell r="B1114">
            <v>0</v>
          </cell>
          <cell r="C1114">
            <v>0</v>
          </cell>
          <cell r="D1114">
            <v>0</v>
          </cell>
          <cell r="E1114">
            <v>0</v>
          </cell>
        </row>
        <row r="1115">
          <cell r="A1115">
            <v>0</v>
          </cell>
          <cell r="B1115">
            <v>0</v>
          </cell>
          <cell r="C1115">
            <v>0</v>
          </cell>
          <cell r="D1115">
            <v>0</v>
          </cell>
          <cell r="E1115">
            <v>0</v>
          </cell>
        </row>
        <row r="1116">
          <cell r="A1116">
            <v>0</v>
          </cell>
          <cell r="B1116">
            <v>0</v>
          </cell>
          <cell r="C1116">
            <v>0</v>
          </cell>
          <cell r="D1116">
            <v>0</v>
          </cell>
          <cell r="E1116">
            <v>0</v>
          </cell>
        </row>
        <row r="1117">
          <cell r="A1117">
            <v>0</v>
          </cell>
          <cell r="B1117">
            <v>0</v>
          </cell>
          <cell r="C1117">
            <v>0</v>
          </cell>
          <cell r="D1117">
            <v>0</v>
          </cell>
          <cell r="E1117">
            <v>0</v>
          </cell>
        </row>
        <row r="1118">
          <cell r="A1118">
            <v>0</v>
          </cell>
          <cell r="B1118">
            <v>0</v>
          </cell>
          <cell r="C1118">
            <v>0</v>
          </cell>
          <cell r="D1118">
            <v>0</v>
          </cell>
          <cell r="E1118">
            <v>0</v>
          </cell>
        </row>
        <row r="1119">
          <cell r="A1119">
            <v>0</v>
          </cell>
          <cell r="B1119">
            <v>0</v>
          </cell>
          <cell r="C1119">
            <v>0</v>
          </cell>
          <cell r="D1119">
            <v>0</v>
          </cell>
          <cell r="E1119">
            <v>0</v>
          </cell>
        </row>
        <row r="1120">
          <cell r="A1120">
            <v>0</v>
          </cell>
          <cell r="B1120">
            <v>0</v>
          </cell>
          <cell r="C1120">
            <v>0</v>
          </cell>
          <cell r="D1120">
            <v>0</v>
          </cell>
          <cell r="E1120">
            <v>0</v>
          </cell>
        </row>
        <row r="1121">
          <cell r="A1121">
            <v>0</v>
          </cell>
          <cell r="B1121">
            <v>0</v>
          </cell>
          <cell r="C1121">
            <v>0</v>
          </cell>
          <cell r="D1121">
            <v>0</v>
          </cell>
          <cell r="E1121">
            <v>0</v>
          </cell>
        </row>
        <row r="1122">
          <cell r="A1122">
            <v>0</v>
          </cell>
          <cell r="B1122">
            <v>0</v>
          </cell>
          <cell r="C1122">
            <v>0</v>
          </cell>
          <cell r="D1122">
            <v>0</v>
          </cell>
          <cell r="E1122">
            <v>0</v>
          </cell>
        </row>
        <row r="1123">
          <cell r="A1123">
            <v>0</v>
          </cell>
          <cell r="B1123">
            <v>0</v>
          </cell>
          <cell r="C1123">
            <v>0</v>
          </cell>
          <cell r="D1123">
            <v>0</v>
          </cell>
          <cell r="E1123">
            <v>0</v>
          </cell>
        </row>
        <row r="1124">
          <cell r="A1124">
            <v>0</v>
          </cell>
          <cell r="B1124">
            <v>0</v>
          </cell>
          <cell r="C1124">
            <v>0</v>
          </cell>
          <cell r="D1124">
            <v>0</v>
          </cell>
          <cell r="E1124">
            <v>0</v>
          </cell>
        </row>
        <row r="1125">
          <cell r="A1125">
            <v>0</v>
          </cell>
          <cell r="B1125">
            <v>0</v>
          </cell>
          <cell r="C1125">
            <v>0</v>
          </cell>
          <cell r="D1125">
            <v>0</v>
          </cell>
          <cell r="E1125">
            <v>0</v>
          </cell>
        </row>
        <row r="1126">
          <cell r="A1126">
            <v>0</v>
          </cell>
          <cell r="B1126">
            <v>0</v>
          </cell>
          <cell r="C1126">
            <v>0</v>
          </cell>
          <cell r="D1126">
            <v>0</v>
          </cell>
          <cell r="E1126">
            <v>0</v>
          </cell>
        </row>
        <row r="1127">
          <cell r="A1127">
            <v>0</v>
          </cell>
          <cell r="B1127">
            <v>0</v>
          </cell>
          <cell r="C1127">
            <v>0</v>
          </cell>
          <cell r="D1127">
            <v>0</v>
          </cell>
          <cell r="E1127">
            <v>0</v>
          </cell>
        </row>
        <row r="1128">
          <cell r="A1128">
            <v>0</v>
          </cell>
          <cell r="B1128">
            <v>0</v>
          </cell>
          <cell r="C1128">
            <v>0</v>
          </cell>
          <cell r="D1128">
            <v>0</v>
          </cell>
          <cell r="E1128">
            <v>0</v>
          </cell>
        </row>
        <row r="1129">
          <cell r="A1129">
            <v>0</v>
          </cell>
          <cell r="B1129">
            <v>0</v>
          </cell>
          <cell r="C1129">
            <v>0</v>
          </cell>
          <cell r="D1129">
            <v>0</v>
          </cell>
          <cell r="E1129">
            <v>0</v>
          </cell>
        </row>
        <row r="1130">
          <cell r="A1130">
            <v>0</v>
          </cell>
          <cell r="B1130">
            <v>0</v>
          </cell>
          <cell r="C1130">
            <v>0</v>
          </cell>
          <cell r="D1130">
            <v>0</v>
          </cell>
          <cell r="E1130">
            <v>0</v>
          </cell>
        </row>
        <row r="1131">
          <cell r="A1131">
            <v>0</v>
          </cell>
          <cell r="B1131">
            <v>0</v>
          </cell>
          <cell r="C1131">
            <v>0</v>
          </cell>
          <cell r="D1131">
            <v>0</v>
          </cell>
          <cell r="E1131">
            <v>0</v>
          </cell>
        </row>
        <row r="1132">
          <cell r="A1132">
            <v>0</v>
          </cell>
          <cell r="B1132">
            <v>0</v>
          </cell>
          <cell r="C1132">
            <v>0</v>
          </cell>
          <cell r="D1132">
            <v>0</v>
          </cell>
          <cell r="E1132">
            <v>0</v>
          </cell>
        </row>
        <row r="1133">
          <cell r="A1133">
            <v>0</v>
          </cell>
          <cell r="B1133">
            <v>0</v>
          </cell>
          <cell r="C1133">
            <v>0</v>
          </cell>
          <cell r="D1133">
            <v>0</v>
          </cell>
          <cell r="E1133">
            <v>0</v>
          </cell>
        </row>
        <row r="1134">
          <cell r="A1134">
            <v>0</v>
          </cell>
          <cell r="B1134">
            <v>0</v>
          </cell>
          <cell r="C1134">
            <v>0</v>
          </cell>
          <cell r="D1134">
            <v>0</v>
          </cell>
          <cell r="E1134">
            <v>0</v>
          </cell>
        </row>
        <row r="1135">
          <cell r="A1135">
            <v>0</v>
          </cell>
          <cell r="B1135">
            <v>0</v>
          </cell>
          <cell r="C1135">
            <v>0</v>
          </cell>
          <cell r="D1135">
            <v>0</v>
          </cell>
          <cell r="E1135">
            <v>0</v>
          </cell>
        </row>
        <row r="1136">
          <cell r="A1136">
            <v>0</v>
          </cell>
          <cell r="B1136">
            <v>0</v>
          </cell>
          <cell r="C1136">
            <v>0</v>
          </cell>
          <cell r="D1136">
            <v>0</v>
          </cell>
          <cell r="E1136">
            <v>0</v>
          </cell>
        </row>
        <row r="1137">
          <cell r="A1137">
            <v>0</v>
          </cell>
          <cell r="B1137">
            <v>0</v>
          </cell>
          <cell r="C1137">
            <v>0</v>
          </cell>
          <cell r="D1137">
            <v>0</v>
          </cell>
          <cell r="E1137">
            <v>0</v>
          </cell>
        </row>
        <row r="1138">
          <cell r="A1138">
            <v>0</v>
          </cell>
          <cell r="B1138">
            <v>0</v>
          </cell>
          <cell r="C1138">
            <v>0</v>
          </cell>
          <cell r="D1138">
            <v>0</v>
          </cell>
          <cell r="E1138">
            <v>0</v>
          </cell>
        </row>
        <row r="1139">
          <cell r="A1139">
            <v>0</v>
          </cell>
          <cell r="B1139">
            <v>0</v>
          </cell>
          <cell r="C1139">
            <v>0</v>
          </cell>
          <cell r="D1139">
            <v>0</v>
          </cell>
          <cell r="E1139">
            <v>0</v>
          </cell>
        </row>
        <row r="1140">
          <cell r="A1140">
            <v>0</v>
          </cell>
          <cell r="B1140">
            <v>0</v>
          </cell>
          <cell r="C1140">
            <v>0</v>
          </cell>
          <cell r="D1140">
            <v>0</v>
          </cell>
          <cell r="E1140">
            <v>0</v>
          </cell>
        </row>
        <row r="1141">
          <cell r="A1141">
            <v>0</v>
          </cell>
          <cell r="B1141">
            <v>0</v>
          </cell>
          <cell r="C1141">
            <v>0</v>
          </cell>
          <cell r="D1141">
            <v>0</v>
          </cell>
          <cell r="E1141">
            <v>0</v>
          </cell>
        </row>
        <row r="1142">
          <cell r="A1142">
            <v>0</v>
          </cell>
          <cell r="B1142">
            <v>0</v>
          </cell>
          <cell r="C1142">
            <v>0</v>
          </cell>
          <cell r="D1142">
            <v>0</v>
          </cell>
          <cell r="E1142">
            <v>0</v>
          </cell>
        </row>
        <row r="1143">
          <cell r="A1143">
            <v>0</v>
          </cell>
          <cell r="B1143">
            <v>0</v>
          </cell>
          <cell r="C1143">
            <v>0</v>
          </cell>
          <cell r="D1143">
            <v>0</v>
          </cell>
          <cell r="E1143">
            <v>0</v>
          </cell>
        </row>
        <row r="1144">
          <cell r="A1144">
            <v>0</v>
          </cell>
          <cell r="B1144">
            <v>0</v>
          </cell>
          <cell r="C1144">
            <v>0</v>
          </cell>
          <cell r="D1144">
            <v>0</v>
          </cell>
          <cell r="E1144">
            <v>0</v>
          </cell>
        </row>
        <row r="1145">
          <cell r="A1145">
            <v>0</v>
          </cell>
          <cell r="B1145">
            <v>0</v>
          </cell>
          <cell r="C1145">
            <v>0</v>
          </cell>
          <cell r="D1145">
            <v>0</v>
          </cell>
          <cell r="E1145">
            <v>0</v>
          </cell>
        </row>
        <row r="1146">
          <cell r="A1146">
            <v>0</v>
          </cell>
          <cell r="B1146">
            <v>0</v>
          </cell>
          <cell r="C1146">
            <v>0</v>
          </cell>
          <cell r="D1146">
            <v>0</v>
          </cell>
          <cell r="E1146">
            <v>0</v>
          </cell>
        </row>
        <row r="1147">
          <cell r="A1147">
            <v>0</v>
          </cell>
          <cell r="B1147">
            <v>0</v>
          </cell>
          <cell r="C1147">
            <v>0</v>
          </cell>
          <cell r="D1147">
            <v>0</v>
          </cell>
          <cell r="E1147">
            <v>0</v>
          </cell>
        </row>
        <row r="1148">
          <cell r="A1148">
            <v>0</v>
          </cell>
          <cell r="B1148">
            <v>0</v>
          </cell>
          <cell r="C1148">
            <v>0</v>
          </cell>
          <cell r="D1148">
            <v>0</v>
          </cell>
          <cell r="E1148">
            <v>0</v>
          </cell>
        </row>
        <row r="1149">
          <cell r="A1149">
            <v>0</v>
          </cell>
          <cell r="B1149">
            <v>0</v>
          </cell>
          <cell r="C1149">
            <v>0</v>
          </cell>
          <cell r="D1149">
            <v>0</v>
          </cell>
          <cell r="E1149">
            <v>0</v>
          </cell>
        </row>
        <row r="1150">
          <cell r="A1150">
            <v>0</v>
          </cell>
          <cell r="B1150">
            <v>0</v>
          </cell>
          <cell r="C1150">
            <v>0</v>
          </cell>
          <cell r="D1150">
            <v>0</v>
          </cell>
          <cell r="E1150">
            <v>0</v>
          </cell>
        </row>
        <row r="1151">
          <cell r="A1151">
            <v>0</v>
          </cell>
          <cell r="B1151">
            <v>0</v>
          </cell>
          <cell r="C1151">
            <v>0</v>
          </cell>
          <cell r="D1151">
            <v>0</v>
          </cell>
          <cell r="E1151">
            <v>0</v>
          </cell>
        </row>
        <row r="1152">
          <cell r="A1152">
            <v>0</v>
          </cell>
          <cell r="B1152">
            <v>0</v>
          </cell>
          <cell r="C1152">
            <v>0</v>
          </cell>
          <cell r="D1152">
            <v>0</v>
          </cell>
          <cell r="E1152">
            <v>0</v>
          </cell>
        </row>
        <row r="1153">
          <cell r="A1153">
            <v>0</v>
          </cell>
          <cell r="B1153">
            <v>0</v>
          </cell>
          <cell r="C1153">
            <v>0</v>
          </cell>
          <cell r="D1153">
            <v>0</v>
          </cell>
          <cell r="E1153">
            <v>0</v>
          </cell>
        </row>
        <row r="1154">
          <cell r="A1154">
            <v>0</v>
          </cell>
          <cell r="B1154">
            <v>0</v>
          </cell>
          <cell r="C1154">
            <v>0</v>
          </cell>
          <cell r="D1154">
            <v>0</v>
          </cell>
          <cell r="E1154">
            <v>0</v>
          </cell>
        </row>
        <row r="1155">
          <cell r="A1155">
            <v>0</v>
          </cell>
          <cell r="B1155">
            <v>0</v>
          </cell>
          <cell r="C1155">
            <v>0</v>
          </cell>
          <cell r="D1155">
            <v>0</v>
          </cell>
          <cell r="E1155">
            <v>0</v>
          </cell>
        </row>
        <row r="1156">
          <cell r="A1156">
            <v>0</v>
          </cell>
          <cell r="B1156">
            <v>0</v>
          </cell>
          <cell r="C1156">
            <v>0</v>
          </cell>
          <cell r="D1156">
            <v>0</v>
          </cell>
          <cell r="E1156">
            <v>0</v>
          </cell>
        </row>
        <row r="1157">
          <cell r="A1157">
            <v>0</v>
          </cell>
          <cell r="B1157">
            <v>0</v>
          </cell>
          <cell r="C1157">
            <v>0</v>
          </cell>
          <cell r="D1157">
            <v>0</v>
          </cell>
          <cell r="E1157">
            <v>0</v>
          </cell>
        </row>
        <row r="1158">
          <cell r="A1158">
            <v>0</v>
          </cell>
          <cell r="B1158">
            <v>0</v>
          </cell>
          <cell r="C1158">
            <v>0</v>
          </cell>
          <cell r="D1158">
            <v>0</v>
          </cell>
          <cell r="E1158">
            <v>0</v>
          </cell>
        </row>
        <row r="1159">
          <cell r="A1159">
            <v>0</v>
          </cell>
          <cell r="B1159">
            <v>0</v>
          </cell>
          <cell r="C1159">
            <v>0</v>
          </cell>
          <cell r="D1159">
            <v>0</v>
          </cell>
          <cell r="E1159">
            <v>0</v>
          </cell>
        </row>
        <row r="1160">
          <cell r="A1160">
            <v>0</v>
          </cell>
          <cell r="B1160">
            <v>0</v>
          </cell>
          <cell r="C1160">
            <v>0</v>
          </cell>
          <cell r="D1160">
            <v>0</v>
          </cell>
          <cell r="E1160">
            <v>0</v>
          </cell>
        </row>
        <row r="1161">
          <cell r="A1161">
            <v>0</v>
          </cell>
          <cell r="B1161">
            <v>0</v>
          </cell>
          <cell r="C1161">
            <v>0</v>
          </cell>
          <cell r="D1161">
            <v>0</v>
          </cell>
          <cell r="E1161">
            <v>0</v>
          </cell>
        </row>
        <row r="1162">
          <cell r="A1162">
            <v>0</v>
          </cell>
          <cell r="B1162">
            <v>0</v>
          </cell>
          <cell r="C1162">
            <v>0</v>
          </cell>
          <cell r="D1162">
            <v>0</v>
          </cell>
          <cell r="E1162">
            <v>0</v>
          </cell>
        </row>
        <row r="1163">
          <cell r="A1163">
            <v>0</v>
          </cell>
          <cell r="B1163">
            <v>0</v>
          </cell>
          <cell r="C1163">
            <v>0</v>
          </cell>
          <cell r="D1163">
            <v>0</v>
          </cell>
          <cell r="E1163">
            <v>0</v>
          </cell>
        </row>
        <row r="1164">
          <cell r="A1164">
            <v>0</v>
          </cell>
          <cell r="B1164">
            <v>0</v>
          </cell>
          <cell r="C1164">
            <v>0</v>
          </cell>
          <cell r="D1164">
            <v>0</v>
          </cell>
          <cell r="E1164">
            <v>0</v>
          </cell>
        </row>
        <row r="1165">
          <cell r="A1165">
            <v>0</v>
          </cell>
          <cell r="B1165">
            <v>0</v>
          </cell>
          <cell r="C1165">
            <v>0</v>
          </cell>
          <cell r="D1165">
            <v>0</v>
          </cell>
          <cell r="E1165">
            <v>0</v>
          </cell>
        </row>
        <row r="1166">
          <cell r="A1166">
            <v>0</v>
          </cell>
          <cell r="B1166">
            <v>0</v>
          </cell>
          <cell r="C1166">
            <v>0</v>
          </cell>
          <cell r="D1166">
            <v>0</v>
          </cell>
          <cell r="E1166">
            <v>0</v>
          </cell>
        </row>
        <row r="1167">
          <cell r="A1167">
            <v>0</v>
          </cell>
          <cell r="B1167">
            <v>0</v>
          </cell>
          <cell r="C1167">
            <v>0</v>
          </cell>
          <cell r="D1167">
            <v>0</v>
          </cell>
          <cell r="E1167">
            <v>0</v>
          </cell>
        </row>
        <row r="1168">
          <cell r="A1168">
            <v>0</v>
          </cell>
          <cell r="B1168">
            <v>0</v>
          </cell>
          <cell r="C1168">
            <v>0</v>
          </cell>
          <cell r="D1168">
            <v>0</v>
          </cell>
          <cell r="E1168">
            <v>0</v>
          </cell>
        </row>
        <row r="1169">
          <cell r="A1169">
            <v>0</v>
          </cell>
          <cell r="B1169">
            <v>0</v>
          </cell>
          <cell r="C1169">
            <v>0</v>
          </cell>
          <cell r="D1169">
            <v>0</v>
          </cell>
          <cell r="E1169">
            <v>0</v>
          </cell>
        </row>
        <row r="1170">
          <cell r="A1170">
            <v>0</v>
          </cell>
          <cell r="B1170">
            <v>0</v>
          </cell>
          <cell r="C1170">
            <v>0</v>
          </cell>
          <cell r="D1170">
            <v>0</v>
          </cell>
          <cell r="E1170">
            <v>0</v>
          </cell>
        </row>
        <row r="1171">
          <cell r="A1171">
            <v>0</v>
          </cell>
          <cell r="B1171">
            <v>0</v>
          </cell>
          <cell r="C1171">
            <v>0</v>
          </cell>
          <cell r="D1171">
            <v>0</v>
          </cell>
          <cell r="E1171">
            <v>0</v>
          </cell>
        </row>
        <row r="1172">
          <cell r="A1172">
            <v>0</v>
          </cell>
          <cell r="B1172">
            <v>0</v>
          </cell>
          <cell r="C1172">
            <v>0</v>
          </cell>
          <cell r="D1172">
            <v>0</v>
          </cell>
          <cell r="E1172">
            <v>0</v>
          </cell>
        </row>
        <row r="1173">
          <cell r="A1173">
            <v>0</v>
          </cell>
          <cell r="B1173">
            <v>0</v>
          </cell>
          <cell r="C1173">
            <v>0</v>
          </cell>
          <cell r="D1173">
            <v>0</v>
          </cell>
          <cell r="E1173">
            <v>0</v>
          </cell>
        </row>
        <row r="1174">
          <cell r="A1174">
            <v>0</v>
          </cell>
          <cell r="B1174">
            <v>0</v>
          </cell>
          <cell r="C1174">
            <v>0</v>
          </cell>
          <cell r="D1174">
            <v>0</v>
          </cell>
          <cell r="E1174">
            <v>0</v>
          </cell>
        </row>
        <row r="1175">
          <cell r="A1175">
            <v>0</v>
          </cell>
          <cell r="B1175">
            <v>0</v>
          </cell>
          <cell r="C1175">
            <v>0</v>
          </cell>
          <cell r="D1175">
            <v>0</v>
          </cell>
          <cell r="E1175">
            <v>0</v>
          </cell>
        </row>
        <row r="1176">
          <cell r="A1176">
            <v>0</v>
          </cell>
          <cell r="B1176">
            <v>0</v>
          </cell>
          <cell r="C1176">
            <v>0</v>
          </cell>
          <cell r="D1176">
            <v>0</v>
          </cell>
          <cell r="E1176">
            <v>0</v>
          </cell>
        </row>
        <row r="1177">
          <cell r="A1177">
            <v>0</v>
          </cell>
          <cell r="B1177">
            <v>0</v>
          </cell>
          <cell r="C1177">
            <v>0</v>
          </cell>
          <cell r="D1177">
            <v>0</v>
          </cell>
          <cell r="E1177">
            <v>0</v>
          </cell>
        </row>
        <row r="1178">
          <cell r="A1178">
            <v>0</v>
          </cell>
          <cell r="B1178">
            <v>0</v>
          </cell>
          <cell r="C1178">
            <v>0</v>
          </cell>
          <cell r="D1178">
            <v>0</v>
          </cell>
          <cell r="E1178">
            <v>0</v>
          </cell>
        </row>
        <row r="1179">
          <cell r="A1179">
            <v>0</v>
          </cell>
          <cell r="B1179">
            <v>0</v>
          </cell>
          <cell r="C1179">
            <v>0</v>
          </cell>
          <cell r="D1179">
            <v>0</v>
          </cell>
          <cell r="E1179">
            <v>0</v>
          </cell>
        </row>
        <row r="1180">
          <cell r="A1180">
            <v>0</v>
          </cell>
          <cell r="B1180">
            <v>0</v>
          </cell>
          <cell r="C1180">
            <v>0</v>
          </cell>
          <cell r="D1180">
            <v>0</v>
          </cell>
          <cell r="E1180">
            <v>0</v>
          </cell>
        </row>
        <row r="1181">
          <cell r="A1181">
            <v>0</v>
          </cell>
          <cell r="B1181">
            <v>0</v>
          </cell>
          <cell r="C1181">
            <v>0</v>
          </cell>
          <cell r="D1181">
            <v>0</v>
          </cell>
          <cell r="E1181">
            <v>0</v>
          </cell>
        </row>
        <row r="1182">
          <cell r="A1182">
            <v>0</v>
          </cell>
          <cell r="B1182">
            <v>0</v>
          </cell>
          <cell r="C1182">
            <v>0</v>
          </cell>
          <cell r="D1182">
            <v>0</v>
          </cell>
          <cell r="E1182">
            <v>0</v>
          </cell>
        </row>
        <row r="1183">
          <cell r="A1183">
            <v>0</v>
          </cell>
          <cell r="B1183">
            <v>0</v>
          </cell>
          <cell r="C1183">
            <v>0</v>
          </cell>
          <cell r="D1183">
            <v>0</v>
          </cell>
          <cell r="E1183">
            <v>0</v>
          </cell>
        </row>
        <row r="1184">
          <cell r="A1184">
            <v>0</v>
          </cell>
          <cell r="B1184">
            <v>0</v>
          </cell>
          <cell r="C1184">
            <v>0</v>
          </cell>
          <cell r="D1184">
            <v>0</v>
          </cell>
          <cell r="E1184">
            <v>0</v>
          </cell>
        </row>
        <row r="1185">
          <cell r="A1185">
            <v>0</v>
          </cell>
          <cell r="B1185">
            <v>0</v>
          </cell>
          <cell r="C1185">
            <v>0</v>
          </cell>
          <cell r="D1185">
            <v>0</v>
          </cell>
          <cell r="E1185">
            <v>0</v>
          </cell>
        </row>
        <row r="1186">
          <cell r="A1186">
            <v>0</v>
          </cell>
          <cell r="B1186">
            <v>0</v>
          </cell>
          <cell r="C1186">
            <v>0</v>
          </cell>
          <cell r="D1186">
            <v>0</v>
          </cell>
          <cell r="E1186">
            <v>0</v>
          </cell>
        </row>
        <row r="1187">
          <cell r="A1187">
            <v>0</v>
          </cell>
          <cell r="B1187">
            <v>0</v>
          </cell>
          <cell r="C1187">
            <v>0</v>
          </cell>
          <cell r="D1187">
            <v>0</v>
          </cell>
          <cell r="E1187">
            <v>0</v>
          </cell>
        </row>
        <row r="1188">
          <cell r="A1188">
            <v>0</v>
          </cell>
          <cell r="B1188">
            <v>0</v>
          </cell>
          <cell r="C1188">
            <v>0</v>
          </cell>
          <cell r="D1188">
            <v>0</v>
          </cell>
          <cell r="E1188">
            <v>0</v>
          </cell>
        </row>
        <row r="1189">
          <cell r="A1189">
            <v>0</v>
          </cell>
          <cell r="B1189">
            <v>0</v>
          </cell>
          <cell r="C1189">
            <v>0</v>
          </cell>
          <cell r="D1189">
            <v>0</v>
          </cell>
          <cell r="E1189">
            <v>0</v>
          </cell>
        </row>
        <row r="1190">
          <cell r="A1190">
            <v>0</v>
          </cell>
          <cell r="B1190">
            <v>0</v>
          </cell>
          <cell r="C1190">
            <v>0</v>
          </cell>
          <cell r="D1190">
            <v>0</v>
          </cell>
          <cell r="E1190">
            <v>0</v>
          </cell>
        </row>
        <row r="1191">
          <cell r="A1191">
            <v>0</v>
          </cell>
          <cell r="B1191">
            <v>0</v>
          </cell>
          <cell r="C1191">
            <v>0</v>
          </cell>
          <cell r="D1191">
            <v>0</v>
          </cell>
          <cell r="E1191">
            <v>0</v>
          </cell>
        </row>
        <row r="1192">
          <cell r="A1192">
            <v>0</v>
          </cell>
          <cell r="B1192">
            <v>0</v>
          </cell>
          <cell r="C1192">
            <v>0</v>
          </cell>
          <cell r="D1192">
            <v>0</v>
          </cell>
          <cell r="E1192">
            <v>0</v>
          </cell>
        </row>
        <row r="1193">
          <cell r="A1193">
            <v>0</v>
          </cell>
          <cell r="B1193">
            <v>0</v>
          </cell>
          <cell r="C1193">
            <v>0</v>
          </cell>
          <cell r="D1193">
            <v>0</v>
          </cell>
          <cell r="E1193">
            <v>0</v>
          </cell>
        </row>
        <row r="1194">
          <cell r="A1194">
            <v>0</v>
          </cell>
          <cell r="B1194">
            <v>0</v>
          </cell>
          <cell r="C1194">
            <v>0</v>
          </cell>
          <cell r="D1194">
            <v>0</v>
          </cell>
          <cell r="E1194">
            <v>0</v>
          </cell>
        </row>
        <row r="1195">
          <cell r="A1195">
            <v>0</v>
          </cell>
          <cell r="B1195">
            <v>0</v>
          </cell>
          <cell r="C1195">
            <v>0</v>
          </cell>
          <cell r="D1195">
            <v>0</v>
          </cell>
          <cell r="E1195">
            <v>0</v>
          </cell>
        </row>
        <row r="1196">
          <cell r="A1196">
            <v>0</v>
          </cell>
          <cell r="B1196">
            <v>0</v>
          </cell>
          <cell r="C1196">
            <v>0</v>
          </cell>
          <cell r="D1196">
            <v>0</v>
          </cell>
          <cell r="E1196">
            <v>0</v>
          </cell>
        </row>
        <row r="1197">
          <cell r="A1197">
            <v>0</v>
          </cell>
          <cell r="B1197">
            <v>0</v>
          </cell>
          <cell r="C1197">
            <v>0</v>
          </cell>
          <cell r="D1197">
            <v>0</v>
          </cell>
          <cell r="E1197">
            <v>0</v>
          </cell>
        </row>
        <row r="1198">
          <cell r="A1198">
            <v>0</v>
          </cell>
          <cell r="B1198">
            <v>0</v>
          </cell>
          <cell r="C1198">
            <v>0</v>
          </cell>
          <cell r="D1198">
            <v>0</v>
          </cell>
          <cell r="E1198">
            <v>0</v>
          </cell>
        </row>
        <row r="1199">
          <cell r="A1199">
            <v>0</v>
          </cell>
          <cell r="B1199">
            <v>0</v>
          </cell>
          <cell r="C1199">
            <v>0</v>
          </cell>
          <cell r="D1199">
            <v>0</v>
          </cell>
          <cell r="E1199">
            <v>0</v>
          </cell>
        </row>
        <row r="1200">
          <cell r="A1200">
            <v>0</v>
          </cell>
          <cell r="B1200">
            <v>0</v>
          </cell>
          <cell r="C1200">
            <v>0</v>
          </cell>
          <cell r="D1200">
            <v>0</v>
          </cell>
          <cell r="E1200">
            <v>0</v>
          </cell>
        </row>
        <row r="1201">
          <cell r="A1201">
            <v>0</v>
          </cell>
          <cell r="B1201">
            <v>0</v>
          </cell>
          <cell r="C1201">
            <v>0</v>
          </cell>
          <cell r="D1201">
            <v>0</v>
          </cell>
          <cell r="E1201">
            <v>0</v>
          </cell>
        </row>
        <row r="1202">
          <cell r="A1202">
            <v>0</v>
          </cell>
          <cell r="B1202">
            <v>0</v>
          </cell>
          <cell r="C1202">
            <v>0</v>
          </cell>
          <cell r="D1202">
            <v>0</v>
          </cell>
          <cell r="E1202">
            <v>0</v>
          </cell>
        </row>
        <row r="1203">
          <cell r="A1203">
            <v>0</v>
          </cell>
          <cell r="B1203">
            <v>0</v>
          </cell>
          <cell r="C1203">
            <v>0</v>
          </cell>
          <cell r="D1203">
            <v>0</v>
          </cell>
          <cell r="E1203">
            <v>0</v>
          </cell>
        </row>
        <row r="1204">
          <cell r="A1204">
            <v>0</v>
          </cell>
          <cell r="B1204">
            <v>0</v>
          </cell>
          <cell r="C1204">
            <v>0</v>
          </cell>
          <cell r="D1204">
            <v>0</v>
          </cell>
          <cell r="E1204">
            <v>0</v>
          </cell>
        </row>
        <row r="1205">
          <cell r="A1205">
            <v>0</v>
          </cell>
          <cell r="B1205">
            <v>0</v>
          </cell>
          <cell r="C1205">
            <v>0</v>
          </cell>
          <cell r="D1205">
            <v>0</v>
          </cell>
          <cell r="E1205">
            <v>0</v>
          </cell>
        </row>
        <row r="1206">
          <cell r="A1206">
            <v>0</v>
          </cell>
          <cell r="B1206">
            <v>0</v>
          </cell>
          <cell r="C1206">
            <v>0</v>
          </cell>
          <cell r="D1206">
            <v>0</v>
          </cell>
          <cell r="E1206">
            <v>0</v>
          </cell>
        </row>
        <row r="1207">
          <cell r="A1207">
            <v>0</v>
          </cell>
          <cell r="B1207">
            <v>0</v>
          </cell>
          <cell r="C1207">
            <v>0</v>
          </cell>
          <cell r="D1207">
            <v>0</v>
          </cell>
          <cell r="E1207">
            <v>0</v>
          </cell>
        </row>
        <row r="1208">
          <cell r="A1208">
            <v>0</v>
          </cell>
          <cell r="B1208">
            <v>0</v>
          </cell>
          <cell r="C1208">
            <v>0</v>
          </cell>
          <cell r="D1208">
            <v>0</v>
          </cell>
          <cell r="E1208">
            <v>0</v>
          </cell>
        </row>
        <row r="1209">
          <cell r="A1209">
            <v>0</v>
          </cell>
          <cell r="B1209">
            <v>0</v>
          </cell>
          <cell r="C1209">
            <v>0</v>
          </cell>
          <cell r="D1209">
            <v>0</v>
          </cell>
          <cell r="E1209">
            <v>0</v>
          </cell>
        </row>
        <row r="1210">
          <cell r="A1210">
            <v>0</v>
          </cell>
          <cell r="B1210">
            <v>0</v>
          </cell>
          <cell r="C1210">
            <v>0</v>
          </cell>
          <cell r="D1210">
            <v>0</v>
          </cell>
          <cell r="E1210">
            <v>0</v>
          </cell>
        </row>
        <row r="1211">
          <cell r="A1211">
            <v>0</v>
          </cell>
          <cell r="B1211">
            <v>0</v>
          </cell>
          <cell r="C1211">
            <v>0</v>
          </cell>
          <cell r="D1211">
            <v>0</v>
          </cell>
          <cell r="E1211">
            <v>0</v>
          </cell>
        </row>
        <row r="1212">
          <cell r="A1212">
            <v>0</v>
          </cell>
          <cell r="B1212">
            <v>0</v>
          </cell>
          <cell r="C1212">
            <v>0</v>
          </cell>
          <cell r="D1212">
            <v>0</v>
          </cell>
          <cell r="E1212">
            <v>0</v>
          </cell>
        </row>
        <row r="1213">
          <cell r="A1213">
            <v>0</v>
          </cell>
          <cell r="B1213">
            <v>0</v>
          </cell>
          <cell r="C1213">
            <v>0</v>
          </cell>
          <cell r="D1213">
            <v>0</v>
          </cell>
          <cell r="E1213">
            <v>0</v>
          </cell>
        </row>
        <row r="1214">
          <cell r="A1214">
            <v>0</v>
          </cell>
          <cell r="B1214">
            <v>0</v>
          </cell>
          <cell r="C1214">
            <v>0</v>
          </cell>
          <cell r="D1214">
            <v>0</v>
          </cell>
          <cell r="E1214">
            <v>0</v>
          </cell>
        </row>
        <row r="1215">
          <cell r="A1215">
            <v>0</v>
          </cell>
          <cell r="B1215">
            <v>0</v>
          </cell>
          <cell r="C1215">
            <v>0</v>
          </cell>
          <cell r="D1215">
            <v>0</v>
          </cell>
          <cell r="E1215">
            <v>0</v>
          </cell>
        </row>
        <row r="1216">
          <cell r="A1216">
            <v>0</v>
          </cell>
          <cell r="B1216">
            <v>0</v>
          </cell>
          <cell r="C1216">
            <v>0</v>
          </cell>
          <cell r="D1216">
            <v>0</v>
          </cell>
          <cell r="E1216">
            <v>0</v>
          </cell>
        </row>
        <row r="1217">
          <cell r="A1217">
            <v>0</v>
          </cell>
          <cell r="B1217">
            <v>0</v>
          </cell>
          <cell r="C1217">
            <v>0</v>
          </cell>
          <cell r="D1217">
            <v>0</v>
          </cell>
          <cell r="E1217">
            <v>0</v>
          </cell>
        </row>
        <row r="1218">
          <cell r="A1218">
            <v>0</v>
          </cell>
          <cell r="B1218">
            <v>0</v>
          </cell>
          <cell r="C1218">
            <v>0</v>
          </cell>
          <cell r="D1218">
            <v>0</v>
          </cell>
          <cell r="E1218">
            <v>0</v>
          </cell>
        </row>
        <row r="1219">
          <cell r="A1219">
            <v>0</v>
          </cell>
          <cell r="B1219">
            <v>0</v>
          </cell>
          <cell r="C1219">
            <v>0</v>
          </cell>
          <cell r="D1219">
            <v>0</v>
          </cell>
          <cell r="E1219">
            <v>0</v>
          </cell>
        </row>
        <row r="1220">
          <cell r="A1220">
            <v>0</v>
          </cell>
          <cell r="B1220">
            <v>0</v>
          </cell>
          <cell r="C1220">
            <v>0</v>
          </cell>
          <cell r="D1220">
            <v>0</v>
          </cell>
          <cell r="E1220">
            <v>0</v>
          </cell>
        </row>
        <row r="1221">
          <cell r="A1221">
            <v>0</v>
          </cell>
          <cell r="B1221">
            <v>0</v>
          </cell>
          <cell r="C1221">
            <v>0</v>
          </cell>
          <cell r="D1221">
            <v>0</v>
          </cell>
          <cell r="E1221">
            <v>0</v>
          </cell>
        </row>
        <row r="1222">
          <cell r="A1222">
            <v>0</v>
          </cell>
          <cell r="B1222">
            <v>0</v>
          </cell>
          <cell r="C1222">
            <v>0</v>
          </cell>
          <cell r="D1222">
            <v>0</v>
          </cell>
          <cell r="E1222">
            <v>0</v>
          </cell>
        </row>
        <row r="1223">
          <cell r="A1223">
            <v>0</v>
          </cell>
          <cell r="B1223">
            <v>0</v>
          </cell>
          <cell r="C1223">
            <v>0</v>
          </cell>
          <cell r="D1223">
            <v>0</v>
          </cell>
          <cell r="E1223">
            <v>0</v>
          </cell>
        </row>
        <row r="1224">
          <cell r="A1224">
            <v>0</v>
          </cell>
          <cell r="B1224">
            <v>0</v>
          </cell>
          <cell r="C1224">
            <v>0</v>
          </cell>
          <cell r="D1224">
            <v>0</v>
          </cell>
          <cell r="E1224">
            <v>0</v>
          </cell>
        </row>
        <row r="1225">
          <cell r="A1225">
            <v>0</v>
          </cell>
          <cell r="B1225">
            <v>0</v>
          </cell>
          <cell r="C1225">
            <v>0</v>
          </cell>
          <cell r="D1225">
            <v>0</v>
          </cell>
          <cell r="E1225">
            <v>0</v>
          </cell>
        </row>
        <row r="1226">
          <cell r="A1226">
            <v>0</v>
          </cell>
          <cell r="B1226">
            <v>0</v>
          </cell>
          <cell r="C1226">
            <v>0</v>
          </cell>
          <cell r="D1226">
            <v>0</v>
          </cell>
          <cell r="E1226">
            <v>0</v>
          </cell>
        </row>
        <row r="1227">
          <cell r="A1227">
            <v>0</v>
          </cell>
          <cell r="B1227">
            <v>0</v>
          </cell>
          <cell r="C1227">
            <v>0</v>
          </cell>
          <cell r="D1227">
            <v>0</v>
          </cell>
          <cell r="E1227">
            <v>0</v>
          </cell>
        </row>
        <row r="1228">
          <cell r="A1228">
            <v>0</v>
          </cell>
          <cell r="B1228">
            <v>0</v>
          </cell>
          <cell r="C1228">
            <v>0</v>
          </cell>
          <cell r="D1228">
            <v>0</v>
          </cell>
          <cell r="E1228">
            <v>0</v>
          </cell>
        </row>
        <row r="1229">
          <cell r="A1229">
            <v>0</v>
          </cell>
          <cell r="B1229">
            <v>0</v>
          </cell>
          <cell r="C1229">
            <v>0</v>
          </cell>
          <cell r="D1229">
            <v>0</v>
          </cell>
          <cell r="E1229">
            <v>0</v>
          </cell>
        </row>
        <row r="1230">
          <cell r="A1230">
            <v>0</v>
          </cell>
          <cell r="B1230">
            <v>0</v>
          </cell>
          <cell r="C1230">
            <v>0</v>
          </cell>
          <cell r="D1230">
            <v>0</v>
          </cell>
          <cell r="E1230">
            <v>0</v>
          </cell>
        </row>
        <row r="1231">
          <cell r="A1231">
            <v>0</v>
          </cell>
          <cell r="B1231">
            <v>0</v>
          </cell>
          <cell r="C1231">
            <v>0</v>
          </cell>
          <cell r="D1231">
            <v>0</v>
          </cell>
          <cell r="E1231">
            <v>0</v>
          </cell>
        </row>
        <row r="1232">
          <cell r="A1232">
            <v>0</v>
          </cell>
          <cell r="B1232">
            <v>0</v>
          </cell>
          <cell r="C1232">
            <v>0</v>
          </cell>
          <cell r="D1232">
            <v>0</v>
          </cell>
          <cell r="E1232">
            <v>0</v>
          </cell>
        </row>
        <row r="1233">
          <cell r="A1233">
            <v>0</v>
          </cell>
          <cell r="B1233">
            <v>0</v>
          </cell>
          <cell r="C1233">
            <v>0</v>
          </cell>
          <cell r="D1233">
            <v>0</v>
          </cell>
          <cell r="E1233">
            <v>0</v>
          </cell>
        </row>
        <row r="1234">
          <cell r="A1234">
            <v>0</v>
          </cell>
          <cell r="B1234">
            <v>0</v>
          </cell>
          <cell r="C1234">
            <v>0</v>
          </cell>
          <cell r="D1234">
            <v>0</v>
          </cell>
          <cell r="E1234">
            <v>0</v>
          </cell>
        </row>
        <row r="1235">
          <cell r="A1235">
            <v>0</v>
          </cell>
          <cell r="B1235">
            <v>0</v>
          </cell>
          <cell r="C1235">
            <v>0</v>
          </cell>
          <cell r="D1235">
            <v>0</v>
          </cell>
          <cell r="E1235">
            <v>0</v>
          </cell>
        </row>
        <row r="1236">
          <cell r="A1236">
            <v>0</v>
          </cell>
          <cell r="B1236">
            <v>0</v>
          </cell>
          <cell r="C1236">
            <v>0</v>
          </cell>
          <cell r="D1236">
            <v>0</v>
          </cell>
          <cell r="E1236">
            <v>0</v>
          </cell>
        </row>
        <row r="1237">
          <cell r="A1237">
            <v>0</v>
          </cell>
          <cell r="B1237">
            <v>0</v>
          </cell>
          <cell r="C1237">
            <v>0</v>
          </cell>
          <cell r="D1237">
            <v>0</v>
          </cell>
          <cell r="E1237">
            <v>0</v>
          </cell>
        </row>
        <row r="1238">
          <cell r="A1238">
            <v>0</v>
          </cell>
          <cell r="B1238">
            <v>0</v>
          </cell>
          <cell r="C1238">
            <v>0</v>
          </cell>
          <cell r="D1238">
            <v>0</v>
          </cell>
          <cell r="E1238">
            <v>0</v>
          </cell>
        </row>
        <row r="1239">
          <cell r="A1239">
            <v>0</v>
          </cell>
          <cell r="B1239">
            <v>0</v>
          </cell>
          <cell r="C1239">
            <v>0</v>
          </cell>
          <cell r="D1239">
            <v>0</v>
          </cell>
          <cell r="E1239">
            <v>0</v>
          </cell>
        </row>
        <row r="1240">
          <cell r="A1240">
            <v>0</v>
          </cell>
          <cell r="B1240">
            <v>0</v>
          </cell>
          <cell r="C1240">
            <v>0</v>
          </cell>
          <cell r="D1240">
            <v>0</v>
          </cell>
          <cell r="E1240">
            <v>0</v>
          </cell>
        </row>
        <row r="1241">
          <cell r="A1241">
            <v>0</v>
          </cell>
          <cell r="B1241">
            <v>0</v>
          </cell>
          <cell r="C1241">
            <v>0</v>
          </cell>
          <cell r="D1241">
            <v>0</v>
          </cell>
          <cell r="E1241">
            <v>0</v>
          </cell>
        </row>
        <row r="1242">
          <cell r="A1242">
            <v>0</v>
          </cell>
          <cell r="B1242">
            <v>0</v>
          </cell>
          <cell r="C1242">
            <v>0</v>
          </cell>
          <cell r="D1242">
            <v>0</v>
          </cell>
          <cell r="E1242">
            <v>0</v>
          </cell>
        </row>
        <row r="1243">
          <cell r="A1243">
            <v>0</v>
          </cell>
          <cell r="B1243">
            <v>0</v>
          </cell>
          <cell r="C1243">
            <v>0</v>
          </cell>
          <cell r="D1243">
            <v>0</v>
          </cell>
          <cell r="E1243">
            <v>0</v>
          </cell>
        </row>
        <row r="1244">
          <cell r="A1244">
            <v>0</v>
          </cell>
          <cell r="B1244">
            <v>0</v>
          </cell>
          <cell r="C1244">
            <v>0</v>
          </cell>
          <cell r="D1244">
            <v>0</v>
          </cell>
          <cell r="E1244">
            <v>0</v>
          </cell>
        </row>
        <row r="1245">
          <cell r="A1245">
            <v>0</v>
          </cell>
          <cell r="B1245">
            <v>0</v>
          </cell>
          <cell r="C1245">
            <v>0</v>
          </cell>
          <cell r="D1245">
            <v>0</v>
          </cell>
          <cell r="E1245">
            <v>0</v>
          </cell>
        </row>
        <row r="1246">
          <cell r="A1246">
            <v>0</v>
          </cell>
          <cell r="B1246">
            <v>0</v>
          </cell>
          <cell r="C1246">
            <v>0</v>
          </cell>
          <cell r="D1246">
            <v>0</v>
          </cell>
          <cell r="E1246">
            <v>0</v>
          </cell>
        </row>
        <row r="1247">
          <cell r="A1247">
            <v>0</v>
          </cell>
          <cell r="B1247">
            <v>0</v>
          </cell>
          <cell r="C1247">
            <v>0</v>
          </cell>
          <cell r="D1247">
            <v>0</v>
          </cell>
          <cell r="E1247">
            <v>0</v>
          </cell>
        </row>
        <row r="1248">
          <cell r="A1248">
            <v>0</v>
          </cell>
          <cell r="B1248">
            <v>0</v>
          </cell>
          <cell r="C1248">
            <v>0</v>
          </cell>
          <cell r="D1248">
            <v>0</v>
          </cell>
          <cell r="E1248">
            <v>0</v>
          </cell>
        </row>
        <row r="1249">
          <cell r="A1249">
            <v>0</v>
          </cell>
          <cell r="B1249">
            <v>0</v>
          </cell>
          <cell r="C1249">
            <v>0</v>
          </cell>
          <cell r="D1249">
            <v>0</v>
          </cell>
          <cell r="E1249">
            <v>0</v>
          </cell>
        </row>
        <row r="1250">
          <cell r="A1250">
            <v>0</v>
          </cell>
          <cell r="B1250">
            <v>0</v>
          </cell>
          <cell r="C1250">
            <v>0</v>
          </cell>
          <cell r="D1250">
            <v>0</v>
          </cell>
          <cell r="E1250">
            <v>0</v>
          </cell>
        </row>
        <row r="1251">
          <cell r="A1251">
            <v>0</v>
          </cell>
          <cell r="B1251">
            <v>0</v>
          </cell>
          <cell r="C1251">
            <v>0</v>
          </cell>
          <cell r="D1251">
            <v>0</v>
          </cell>
          <cell r="E1251">
            <v>0</v>
          </cell>
        </row>
        <row r="1252">
          <cell r="A1252">
            <v>0</v>
          </cell>
          <cell r="B1252">
            <v>0</v>
          </cell>
          <cell r="C1252">
            <v>0</v>
          </cell>
          <cell r="D1252">
            <v>0</v>
          </cell>
          <cell r="E1252">
            <v>0</v>
          </cell>
        </row>
        <row r="1253">
          <cell r="A1253">
            <v>0</v>
          </cell>
          <cell r="B1253">
            <v>0</v>
          </cell>
          <cell r="C1253">
            <v>0</v>
          </cell>
          <cell r="D1253">
            <v>0</v>
          </cell>
          <cell r="E1253">
            <v>0</v>
          </cell>
        </row>
        <row r="1254">
          <cell r="A1254">
            <v>0</v>
          </cell>
          <cell r="B1254">
            <v>0</v>
          </cell>
          <cell r="C1254">
            <v>0</v>
          </cell>
          <cell r="D1254">
            <v>0</v>
          </cell>
          <cell r="E1254">
            <v>0</v>
          </cell>
        </row>
        <row r="1255">
          <cell r="A1255">
            <v>0</v>
          </cell>
          <cell r="B1255">
            <v>0</v>
          </cell>
          <cell r="C1255">
            <v>0</v>
          </cell>
          <cell r="D1255">
            <v>0</v>
          </cell>
          <cell r="E1255">
            <v>0</v>
          </cell>
        </row>
        <row r="1256">
          <cell r="A1256">
            <v>0</v>
          </cell>
          <cell r="B1256">
            <v>0</v>
          </cell>
          <cell r="C1256">
            <v>0</v>
          </cell>
          <cell r="D1256">
            <v>0</v>
          </cell>
          <cell r="E1256">
            <v>0</v>
          </cell>
        </row>
        <row r="1257">
          <cell r="A1257">
            <v>0</v>
          </cell>
          <cell r="B1257">
            <v>0</v>
          </cell>
          <cell r="C1257">
            <v>0</v>
          </cell>
          <cell r="D1257">
            <v>0</v>
          </cell>
          <cell r="E1257">
            <v>0</v>
          </cell>
        </row>
        <row r="1258">
          <cell r="A1258">
            <v>0</v>
          </cell>
          <cell r="B1258">
            <v>0</v>
          </cell>
          <cell r="C1258">
            <v>0</v>
          </cell>
          <cell r="D1258">
            <v>0</v>
          </cell>
          <cell r="E1258">
            <v>0</v>
          </cell>
        </row>
        <row r="1259">
          <cell r="A1259">
            <v>0</v>
          </cell>
          <cell r="B1259">
            <v>0</v>
          </cell>
          <cell r="C1259">
            <v>0</v>
          </cell>
          <cell r="D1259">
            <v>0</v>
          </cell>
          <cell r="E1259">
            <v>0</v>
          </cell>
        </row>
        <row r="1260">
          <cell r="A1260">
            <v>0</v>
          </cell>
          <cell r="B1260">
            <v>0</v>
          </cell>
          <cell r="C1260">
            <v>0</v>
          </cell>
          <cell r="D1260">
            <v>0</v>
          </cell>
          <cell r="E1260">
            <v>0</v>
          </cell>
        </row>
        <row r="1261">
          <cell r="A1261">
            <v>0</v>
          </cell>
          <cell r="B1261">
            <v>0</v>
          </cell>
          <cell r="C1261">
            <v>0</v>
          </cell>
          <cell r="D1261">
            <v>0</v>
          </cell>
          <cell r="E1261">
            <v>0</v>
          </cell>
        </row>
        <row r="1262">
          <cell r="A1262">
            <v>0</v>
          </cell>
          <cell r="B1262">
            <v>0</v>
          </cell>
          <cell r="C1262">
            <v>0</v>
          </cell>
          <cell r="D1262">
            <v>0</v>
          </cell>
          <cell r="E1262">
            <v>0</v>
          </cell>
        </row>
        <row r="1263">
          <cell r="A1263">
            <v>0</v>
          </cell>
          <cell r="B1263">
            <v>0</v>
          </cell>
          <cell r="C1263">
            <v>0</v>
          </cell>
          <cell r="D1263">
            <v>0</v>
          </cell>
          <cell r="E1263">
            <v>0</v>
          </cell>
        </row>
        <row r="1264">
          <cell r="A1264">
            <v>0</v>
          </cell>
          <cell r="B1264">
            <v>0</v>
          </cell>
          <cell r="C1264">
            <v>0</v>
          </cell>
          <cell r="D1264">
            <v>0</v>
          </cell>
          <cell r="E1264">
            <v>0</v>
          </cell>
        </row>
        <row r="1265">
          <cell r="A1265">
            <v>0</v>
          </cell>
          <cell r="B1265">
            <v>0</v>
          </cell>
          <cell r="C1265">
            <v>0</v>
          </cell>
          <cell r="D1265">
            <v>0</v>
          </cell>
          <cell r="E1265">
            <v>0</v>
          </cell>
        </row>
        <row r="1266">
          <cell r="A1266">
            <v>0</v>
          </cell>
          <cell r="B1266">
            <v>0</v>
          </cell>
          <cell r="C1266">
            <v>0</v>
          </cell>
          <cell r="D1266">
            <v>0</v>
          </cell>
          <cell r="E1266">
            <v>0</v>
          </cell>
        </row>
        <row r="1267">
          <cell r="A1267">
            <v>0</v>
          </cell>
          <cell r="B1267">
            <v>0</v>
          </cell>
          <cell r="C1267">
            <v>0</v>
          </cell>
          <cell r="D1267">
            <v>0</v>
          </cell>
          <cell r="E1267">
            <v>0</v>
          </cell>
        </row>
        <row r="1268">
          <cell r="A1268">
            <v>0</v>
          </cell>
          <cell r="B1268">
            <v>0</v>
          </cell>
          <cell r="C1268">
            <v>0</v>
          </cell>
          <cell r="D1268">
            <v>0</v>
          </cell>
          <cell r="E1268">
            <v>0</v>
          </cell>
        </row>
        <row r="1269">
          <cell r="A1269">
            <v>0</v>
          </cell>
          <cell r="B1269">
            <v>0</v>
          </cell>
          <cell r="C1269">
            <v>0</v>
          </cell>
          <cell r="D1269">
            <v>0</v>
          </cell>
          <cell r="E1269">
            <v>0</v>
          </cell>
        </row>
        <row r="1270">
          <cell r="A1270">
            <v>0</v>
          </cell>
          <cell r="B1270">
            <v>0</v>
          </cell>
          <cell r="C1270">
            <v>0</v>
          </cell>
          <cell r="D1270">
            <v>0</v>
          </cell>
          <cell r="E1270">
            <v>0</v>
          </cell>
        </row>
        <row r="1271">
          <cell r="A1271">
            <v>0</v>
          </cell>
          <cell r="B1271">
            <v>0</v>
          </cell>
          <cell r="C1271">
            <v>0</v>
          </cell>
          <cell r="D1271">
            <v>0</v>
          </cell>
          <cell r="E1271">
            <v>0</v>
          </cell>
        </row>
        <row r="1272">
          <cell r="A1272">
            <v>0</v>
          </cell>
          <cell r="B1272">
            <v>0</v>
          </cell>
          <cell r="C1272">
            <v>0</v>
          </cell>
          <cell r="D1272">
            <v>0</v>
          </cell>
          <cell r="E1272">
            <v>0</v>
          </cell>
        </row>
        <row r="1273">
          <cell r="A1273">
            <v>0</v>
          </cell>
          <cell r="B1273">
            <v>0</v>
          </cell>
          <cell r="C1273">
            <v>0</v>
          </cell>
          <cell r="D1273">
            <v>0</v>
          </cell>
          <cell r="E1273">
            <v>0</v>
          </cell>
        </row>
        <row r="1274">
          <cell r="A1274">
            <v>0</v>
          </cell>
          <cell r="B1274">
            <v>0</v>
          </cell>
          <cell r="C1274">
            <v>0</v>
          </cell>
          <cell r="D1274">
            <v>0</v>
          </cell>
          <cell r="E1274">
            <v>0</v>
          </cell>
        </row>
        <row r="1275">
          <cell r="A1275">
            <v>0</v>
          </cell>
          <cell r="B1275">
            <v>0</v>
          </cell>
          <cell r="C1275">
            <v>0</v>
          </cell>
          <cell r="D1275">
            <v>0</v>
          </cell>
          <cell r="E1275">
            <v>0</v>
          </cell>
        </row>
        <row r="1276">
          <cell r="A1276">
            <v>0</v>
          </cell>
          <cell r="B1276">
            <v>0</v>
          </cell>
          <cell r="C1276">
            <v>0</v>
          </cell>
          <cell r="D1276">
            <v>0</v>
          </cell>
          <cell r="E1276">
            <v>0</v>
          </cell>
        </row>
        <row r="1277">
          <cell r="A1277">
            <v>0</v>
          </cell>
          <cell r="B1277">
            <v>0</v>
          </cell>
          <cell r="C1277">
            <v>0</v>
          </cell>
          <cell r="D1277">
            <v>0</v>
          </cell>
          <cell r="E1277">
            <v>0</v>
          </cell>
        </row>
        <row r="1278">
          <cell r="A1278">
            <v>0</v>
          </cell>
          <cell r="B1278">
            <v>0</v>
          </cell>
          <cell r="C1278">
            <v>0</v>
          </cell>
          <cell r="D1278">
            <v>0</v>
          </cell>
          <cell r="E1278">
            <v>0</v>
          </cell>
        </row>
        <row r="1279">
          <cell r="A1279">
            <v>0</v>
          </cell>
          <cell r="B1279">
            <v>0</v>
          </cell>
          <cell r="C1279">
            <v>0</v>
          </cell>
          <cell r="D1279">
            <v>0</v>
          </cell>
          <cell r="E1279">
            <v>0</v>
          </cell>
        </row>
        <row r="1280">
          <cell r="A1280">
            <v>0</v>
          </cell>
          <cell r="B1280">
            <v>0</v>
          </cell>
          <cell r="C1280">
            <v>0</v>
          </cell>
          <cell r="D1280">
            <v>0</v>
          </cell>
          <cell r="E1280">
            <v>0</v>
          </cell>
        </row>
        <row r="1281">
          <cell r="A1281">
            <v>0</v>
          </cell>
          <cell r="B1281">
            <v>0</v>
          </cell>
          <cell r="C1281">
            <v>0</v>
          </cell>
          <cell r="D1281">
            <v>0</v>
          </cell>
          <cell r="E1281">
            <v>0</v>
          </cell>
        </row>
        <row r="1282">
          <cell r="A1282">
            <v>0</v>
          </cell>
          <cell r="B1282">
            <v>0</v>
          </cell>
          <cell r="C1282">
            <v>0</v>
          </cell>
          <cell r="D1282">
            <v>0</v>
          </cell>
          <cell r="E1282">
            <v>0</v>
          </cell>
        </row>
        <row r="1283">
          <cell r="A1283">
            <v>0</v>
          </cell>
          <cell r="B1283">
            <v>0</v>
          </cell>
          <cell r="C1283">
            <v>0</v>
          </cell>
          <cell r="D1283">
            <v>0</v>
          </cell>
          <cell r="E1283">
            <v>0</v>
          </cell>
        </row>
        <row r="1284">
          <cell r="A1284">
            <v>0</v>
          </cell>
          <cell r="B1284">
            <v>0</v>
          </cell>
          <cell r="C1284">
            <v>0</v>
          </cell>
          <cell r="D1284">
            <v>0</v>
          </cell>
          <cell r="E1284">
            <v>0</v>
          </cell>
        </row>
        <row r="1285">
          <cell r="A1285">
            <v>0</v>
          </cell>
          <cell r="B1285">
            <v>0</v>
          </cell>
          <cell r="C1285">
            <v>0</v>
          </cell>
          <cell r="D1285">
            <v>0</v>
          </cell>
          <cell r="E1285">
            <v>0</v>
          </cell>
        </row>
        <row r="1286">
          <cell r="A1286">
            <v>0</v>
          </cell>
          <cell r="B1286">
            <v>0</v>
          </cell>
          <cell r="C1286">
            <v>0</v>
          </cell>
          <cell r="D1286">
            <v>0</v>
          </cell>
          <cell r="E1286">
            <v>0</v>
          </cell>
        </row>
        <row r="1287">
          <cell r="A1287">
            <v>0</v>
          </cell>
          <cell r="B1287">
            <v>0</v>
          </cell>
          <cell r="C1287">
            <v>0</v>
          </cell>
          <cell r="D1287">
            <v>0</v>
          </cell>
          <cell r="E1287">
            <v>0</v>
          </cell>
        </row>
        <row r="1288">
          <cell r="A1288">
            <v>0</v>
          </cell>
          <cell r="B1288">
            <v>0</v>
          </cell>
          <cell r="C1288">
            <v>0</v>
          </cell>
          <cell r="D1288">
            <v>0</v>
          </cell>
          <cell r="E1288">
            <v>0</v>
          </cell>
        </row>
        <row r="1289">
          <cell r="A1289">
            <v>0</v>
          </cell>
          <cell r="B1289">
            <v>0</v>
          </cell>
          <cell r="C1289">
            <v>0</v>
          </cell>
          <cell r="D1289">
            <v>0</v>
          </cell>
          <cell r="E1289">
            <v>0</v>
          </cell>
        </row>
        <row r="1290">
          <cell r="A1290">
            <v>0</v>
          </cell>
          <cell r="B1290">
            <v>0</v>
          </cell>
          <cell r="C1290">
            <v>0</v>
          </cell>
          <cell r="D1290">
            <v>0</v>
          </cell>
          <cell r="E1290">
            <v>0</v>
          </cell>
        </row>
        <row r="1291">
          <cell r="A1291">
            <v>0</v>
          </cell>
          <cell r="B1291">
            <v>0</v>
          </cell>
          <cell r="C1291">
            <v>0</v>
          </cell>
          <cell r="D1291">
            <v>0</v>
          </cell>
          <cell r="E1291">
            <v>0</v>
          </cell>
        </row>
        <row r="1292">
          <cell r="A1292">
            <v>0</v>
          </cell>
          <cell r="B1292">
            <v>0</v>
          </cell>
          <cell r="C1292">
            <v>0</v>
          </cell>
          <cell r="D1292">
            <v>0</v>
          </cell>
          <cell r="E1292">
            <v>0</v>
          </cell>
        </row>
        <row r="1293">
          <cell r="A1293">
            <v>0</v>
          </cell>
          <cell r="B1293">
            <v>0</v>
          </cell>
          <cell r="C1293">
            <v>0</v>
          </cell>
          <cell r="D1293">
            <v>0</v>
          </cell>
          <cell r="E1293">
            <v>0</v>
          </cell>
        </row>
        <row r="1294">
          <cell r="A1294">
            <v>0</v>
          </cell>
          <cell r="B1294">
            <v>0</v>
          </cell>
          <cell r="C1294">
            <v>0</v>
          </cell>
          <cell r="D1294">
            <v>0</v>
          </cell>
          <cell r="E1294">
            <v>0</v>
          </cell>
        </row>
        <row r="1295">
          <cell r="A1295">
            <v>0</v>
          </cell>
          <cell r="B1295">
            <v>0</v>
          </cell>
          <cell r="C1295">
            <v>0</v>
          </cell>
          <cell r="D1295">
            <v>0</v>
          </cell>
          <cell r="E1295">
            <v>0</v>
          </cell>
        </row>
        <row r="1296">
          <cell r="A1296">
            <v>0</v>
          </cell>
          <cell r="B1296">
            <v>0</v>
          </cell>
          <cell r="C1296">
            <v>0</v>
          </cell>
          <cell r="D1296">
            <v>0</v>
          </cell>
          <cell r="E1296">
            <v>0</v>
          </cell>
        </row>
        <row r="1297">
          <cell r="A1297">
            <v>0</v>
          </cell>
          <cell r="B1297">
            <v>0</v>
          </cell>
          <cell r="C1297">
            <v>0</v>
          </cell>
          <cell r="D1297">
            <v>0</v>
          </cell>
          <cell r="E1297">
            <v>0</v>
          </cell>
        </row>
        <row r="1298">
          <cell r="A1298">
            <v>0</v>
          </cell>
          <cell r="B1298">
            <v>0</v>
          </cell>
          <cell r="C1298">
            <v>0</v>
          </cell>
          <cell r="D1298">
            <v>0</v>
          </cell>
          <cell r="E1298">
            <v>0</v>
          </cell>
        </row>
        <row r="1299">
          <cell r="A1299">
            <v>0</v>
          </cell>
          <cell r="B1299">
            <v>0</v>
          </cell>
          <cell r="C1299">
            <v>0</v>
          </cell>
          <cell r="D1299">
            <v>0</v>
          </cell>
          <cell r="E1299">
            <v>0</v>
          </cell>
        </row>
        <row r="1300">
          <cell r="A1300">
            <v>0</v>
          </cell>
          <cell r="B1300">
            <v>0</v>
          </cell>
          <cell r="C1300">
            <v>0</v>
          </cell>
          <cell r="D1300">
            <v>0</v>
          </cell>
          <cell r="E1300">
            <v>0</v>
          </cell>
        </row>
        <row r="1301">
          <cell r="A1301">
            <v>0</v>
          </cell>
          <cell r="B1301">
            <v>0</v>
          </cell>
          <cell r="C1301">
            <v>0</v>
          </cell>
          <cell r="D1301">
            <v>0</v>
          </cell>
          <cell r="E1301">
            <v>0</v>
          </cell>
        </row>
        <row r="1302">
          <cell r="A1302">
            <v>0</v>
          </cell>
          <cell r="B1302">
            <v>0</v>
          </cell>
          <cell r="C1302">
            <v>0</v>
          </cell>
          <cell r="D1302">
            <v>0</v>
          </cell>
          <cell r="E1302">
            <v>0</v>
          </cell>
        </row>
        <row r="1303">
          <cell r="A1303">
            <v>0</v>
          </cell>
          <cell r="B1303">
            <v>0</v>
          </cell>
          <cell r="C1303">
            <v>0</v>
          </cell>
          <cell r="D1303">
            <v>0</v>
          </cell>
          <cell r="E1303">
            <v>0</v>
          </cell>
        </row>
        <row r="1304">
          <cell r="A1304">
            <v>0</v>
          </cell>
          <cell r="B1304">
            <v>0</v>
          </cell>
          <cell r="C1304">
            <v>0</v>
          </cell>
          <cell r="D1304">
            <v>0</v>
          </cell>
          <cell r="E1304">
            <v>0</v>
          </cell>
        </row>
        <row r="1305">
          <cell r="A1305">
            <v>0</v>
          </cell>
          <cell r="B1305">
            <v>0</v>
          </cell>
          <cell r="C1305">
            <v>0</v>
          </cell>
          <cell r="D1305">
            <v>0</v>
          </cell>
          <cell r="E1305">
            <v>0</v>
          </cell>
        </row>
        <row r="1306">
          <cell r="A1306">
            <v>0</v>
          </cell>
          <cell r="B1306">
            <v>0</v>
          </cell>
          <cell r="C1306">
            <v>0</v>
          </cell>
          <cell r="D1306">
            <v>0</v>
          </cell>
          <cell r="E1306">
            <v>0</v>
          </cell>
        </row>
        <row r="1307">
          <cell r="A1307">
            <v>0</v>
          </cell>
          <cell r="B1307">
            <v>0</v>
          </cell>
          <cell r="C1307">
            <v>0</v>
          </cell>
          <cell r="D1307">
            <v>0</v>
          </cell>
          <cell r="E1307">
            <v>0</v>
          </cell>
        </row>
        <row r="1308">
          <cell r="A1308">
            <v>0</v>
          </cell>
          <cell r="B1308">
            <v>0</v>
          </cell>
          <cell r="C1308">
            <v>0</v>
          </cell>
          <cell r="D1308">
            <v>0</v>
          </cell>
          <cell r="E1308">
            <v>0</v>
          </cell>
        </row>
        <row r="1309">
          <cell r="A1309">
            <v>0</v>
          </cell>
          <cell r="B1309">
            <v>0</v>
          </cell>
          <cell r="C1309">
            <v>0</v>
          </cell>
          <cell r="D1309">
            <v>0</v>
          </cell>
          <cell r="E1309">
            <v>0</v>
          </cell>
        </row>
        <row r="1310">
          <cell r="A1310">
            <v>0</v>
          </cell>
          <cell r="B1310">
            <v>0</v>
          </cell>
          <cell r="C1310">
            <v>0</v>
          </cell>
          <cell r="D1310">
            <v>0</v>
          </cell>
          <cell r="E1310">
            <v>0</v>
          </cell>
        </row>
        <row r="1311">
          <cell r="A1311">
            <v>0</v>
          </cell>
          <cell r="B1311">
            <v>0</v>
          </cell>
          <cell r="C1311">
            <v>0</v>
          </cell>
          <cell r="D1311">
            <v>0</v>
          </cell>
          <cell r="E1311">
            <v>0</v>
          </cell>
        </row>
        <row r="1312">
          <cell r="A1312">
            <v>0</v>
          </cell>
          <cell r="B1312">
            <v>0</v>
          </cell>
          <cell r="C1312">
            <v>0</v>
          </cell>
          <cell r="D1312">
            <v>0</v>
          </cell>
          <cell r="E1312">
            <v>0</v>
          </cell>
        </row>
        <row r="1313">
          <cell r="A1313">
            <v>0</v>
          </cell>
          <cell r="B1313">
            <v>0</v>
          </cell>
          <cell r="C1313">
            <v>0</v>
          </cell>
          <cell r="D1313">
            <v>0</v>
          </cell>
          <cell r="E1313">
            <v>0</v>
          </cell>
        </row>
        <row r="1314">
          <cell r="A1314">
            <v>0</v>
          </cell>
          <cell r="B1314">
            <v>0</v>
          </cell>
          <cell r="C1314">
            <v>0</v>
          </cell>
          <cell r="D1314">
            <v>0</v>
          </cell>
          <cell r="E1314">
            <v>0</v>
          </cell>
        </row>
        <row r="1315">
          <cell r="A1315">
            <v>0</v>
          </cell>
          <cell r="B1315">
            <v>0</v>
          </cell>
          <cell r="C1315">
            <v>0</v>
          </cell>
          <cell r="D1315">
            <v>0</v>
          </cell>
          <cell r="E1315">
            <v>0</v>
          </cell>
        </row>
        <row r="1316">
          <cell r="A1316">
            <v>0</v>
          </cell>
          <cell r="B1316">
            <v>0</v>
          </cell>
          <cell r="C1316">
            <v>0</v>
          </cell>
          <cell r="D1316">
            <v>0</v>
          </cell>
          <cell r="E1316">
            <v>0</v>
          </cell>
        </row>
        <row r="1317">
          <cell r="A1317">
            <v>0</v>
          </cell>
          <cell r="B1317">
            <v>0</v>
          </cell>
          <cell r="C1317">
            <v>0</v>
          </cell>
          <cell r="D1317">
            <v>0</v>
          </cell>
          <cell r="E1317">
            <v>0</v>
          </cell>
        </row>
        <row r="1318">
          <cell r="A1318">
            <v>0</v>
          </cell>
          <cell r="B1318">
            <v>0</v>
          </cell>
          <cell r="C1318">
            <v>0</v>
          </cell>
          <cell r="D1318">
            <v>0</v>
          </cell>
          <cell r="E1318">
            <v>0</v>
          </cell>
        </row>
        <row r="1319">
          <cell r="A1319">
            <v>0</v>
          </cell>
          <cell r="B1319">
            <v>0</v>
          </cell>
          <cell r="C1319">
            <v>0</v>
          </cell>
          <cell r="D1319">
            <v>0</v>
          </cell>
          <cell r="E1319">
            <v>0</v>
          </cell>
        </row>
        <row r="1320">
          <cell r="A1320">
            <v>0</v>
          </cell>
          <cell r="B1320">
            <v>0</v>
          </cell>
          <cell r="C1320">
            <v>0</v>
          </cell>
          <cell r="D1320">
            <v>0</v>
          </cell>
          <cell r="E1320">
            <v>0</v>
          </cell>
        </row>
        <row r="1321">
          <cell r="A1321">
            <v>0</v>
          </cell>
          <cell r="B1321">
            <v>0</v>
          </cell>
          <cell r="C1321">
            <v>0</v>
          </cell>
          <cell r="D1321">
            <v>0</v>
          </cell>
          <cell r="E1321">
            <v>0</v>
          </cell>
        </row>
        <row r="1322">
          <cell r="A1322">
            <v>0</v>
          </cell>
          <cell r="B1322">
            <v>0</v>
          </cell>
          <cell r="C1322">
            <v>0</v>
          </cell>
          <cell r="D1322">
            <v>0</v>
          </cell>
          <cell r="E1322">
            <v>0</v>
          </cell>
        </row>
        <row r="1323">
          <cell r="A1323">
            <v>0</v>
          </cell>
          <cell r="B1323">
            <v>0</v>
          </cell>
          <cell r="C1323">
            <v>0</v>
          </cell>
          <cell r="D1323">
            <v>0</v>
          </cell>
          <cell r="E1323">
            <v>0</v>
          </cell>
        </row>
        <row r="1324">
          <cell r="A1324">
            <v>0</v>
          </cell>
          <cell r="B1324">
            <v>0</v>
          </cell>
          <cell r="C1324">
            <v>0</v>
          </cell>
          <cell r="D1324">
            <v>0</v>
          </cell>
          <cell r="E1324">
            <v>0</v>
          </cell>
        </row>
        <row r="1325">
          <cell r="A1325">
            <v>0</v>
          </cell>
          <cell r="B1325">
            <v>0</v>
          </cell>
          <cell r="C1325">
            <v>0</v>
          </cell>
          <cell r="D1325">
            <v>0</v>
          </cell>
          <cell r="E1325">
            <v>0</v>
          </cell>
        </row>
        <row r="1326">
          <cell r="A1326">
            <v>0</v>
          </cell>
          <cell r="B1326">
            <v>0</v>
          </cell>
          <cell r="C1326">
            <v>0</v>
          </cell>
          <cell r="D1326">
            <v>0</v>
          </cell>
          <cell r="E1326">
            <v>0</v>
          </cell>
        </row>
        <row r="1327">
          <cell r="A1327">
            <v>0</v>
          </cell>
          <cell r="B1327">
            <v>0</v>
          </cell>
          <cell r="C1327">
            <v>0</v>
          </cell>
          <cell r="D1327">
            <v>0</v>
          </cell>
          <cell r="E1327">
            <v>0</v>
          </cell>
        </row>
        <row r="1328">
          <cell r="A1328">
            <v>0</v>
          </cell>
          <cell r="B1328">
            <v>0</v>
          </cell>
          <cell r="C1328">
            <v>0</v>
          </cell>
          <cell r="D1328">
            <v>0</v>
          </cell>
          <cell r="E1328">
            <v>0</v>
          </cell>
        </row>
        <row r="1329">
          <cell r="A1329">
            <v>0</v>
          </cell>
          <cell r="B1329">
            <v>0</v>
          </cell>
          <cell r="C1329">
            <v>0</v>
          </cell>
          <cell r="D1329">
            <v>0</v>
          </cell>
          <cell r="E1329">
            <v>0</v>
          </cell>
        </row>
        <row r="1330">
          <cell r="A1330">
            <v>0</v>
          </cell>
          <cell r="B1330">
            <v>0</v>
          </cell>
          <cell r="C1330">
            <v>0</v>
          </cell>
          <cell r="D1330">
            <v>0</v>
          </cell>
          <cell r="E1330">
            <v>0</v>
          </cell>
        </row>
        <row r="1331">
          <cell r="A1331">
            <v>0</v>
          </cell>
          <cell r="B1331">
            <v>0</v>
          </cell>
          <cell r="C1331">
            <v>0</v>
          </cell>
          <cell r="D1331">
            <v>0</v>
          </cell>
          <cell r="E1331">
            <v>0</v>
          </cell>
        </row>
        <row r="1332">
          <cell r="A1332">
            <v>0</v>
          </cell>
          <cell r="B1332">
            <v>0</v>
          </cell>
          <cell r="C1332">
            <v>0</v>
          </cell>
          <cell r="D1332">
            <v>0</v>
          </cell>
          <cell r="E1332">
            <v>0</v>
          </cell>
        </row>
        <row r="1333">
          <cell r="A1333">
            <v>0</v>
          </cell>
          <cell r="B1333">
            <v>0</v>
          </cell>
          <cell r="C1333">
            <v>0</v>
          </cell>
          <cell r="D1333">
            <v>0</v>
          </cell>
          <cell r="E1333">
            <v>0</v>
          </cell>
        </row>
        <row r="1334">
          <cell r="A1334">
            <v>0</v>
          </cell>
          <cell r="B1334">
            <v>0</v>
          </cell>
          <cell r="C1334">
            <v>0</v>
          </cell>
          <cell r="D1334">
            <v>0</v>
          </cell>
          <cell r="E1334">
            <v>0</v>
          </cell>
        </row>
        <row r="1335">
          <cell r="A1335">
            <v>0</v>
          </cell>
          <cell r="B1335">
            <v>0</v>
          </cell>
          <cell r="C1335">
            <v>0</v>
          </cell>
          <cell r="D1335">
            <v>0</v>
          </cell>
          <cell r="E1335">
            <v>0</v>
          </cell>
        </row>
        <row r="1336">
          <cell r="A1336">
            <v>0</v>
          </cell>
          <cell r="B1336">
            <v>0</v>
          </cell>
          <cell r="C1336">
            <v>0</v>
          </cell>
          <cell r="D1336">
            <v>0</v>
          </cell>
          <cell r="E1336">
            <v>0</v>
          </cell>
        </row>
        <row r="1337">
          <cell r="A1337">
            <v>0</v>
          </cell>
          <cell r="B1337">
            <v>0</v>
          </cell>
          <cell r="C1337">
            <v>0</v>
          </cell>
          <cell r="D1337">
            <v>0</v>
          </cell>
          <cell r="E1337">
            <v>0</v>
          </cell>
        </row>
        <row r="1338">
          <cell r="A1338">
            <v>0</v>
          </cell>
          <cell r="B1338">
            <v>0</v>
          </cell>
          <cell r="C1338">
            <v>0</v>
          </cell>
          <cell r="D1338">
            <v>0</v>
          </cell>
          <cell r="E1338">
            <v>0</v>
          </cell>
        </row>
        <row r="1339">
          <cell r="A1339">
            <v>0</v>
          </cell>
          <cell r="B1339">
            <v>0</v>
          </cell>
          <cell r="C1339">
            <v>0</v>
          </cell>
          <cell r="D1339">
            <v>0</v>
          </cell>
          <cell r="E1339">
            <v>0</v>
          </cell>
        </row>
        <row r="1340">
          <cell r="A1340">
            <v>0</v>
          </cell>
          <cell r="B1340">
            <v>0</v>
          </cell>
          <cell r="C1340">
            <v>0</v>
          </cell>
          <cell r="D1340">
            <v>0</v>
          </cell>
          <cell r="E1340">
            <v>0</v>
          </cell>
        </row>
        <row r="1341">
          <cell r="A1341">
            <v>0</v>
          </cell>
          <cell r="B1341">
            <v>0</v>
          </cell>
          <cell r="C1341">
            <v>0</v>
          </cell>
          <cell r="D1341">
            <v>0</v>
          </cell>
          <cell r="E1341">
            <v>0</v>
          </cell>
        </row>
        <row r="1342">
          <cell r="A1342">
            <v>0</v>
          </cell>
          <cell r="B1342">
            <v>0</v>
          </cell>
          <cell r="C1342">
            <v>0</v>
          </cell>
          <cell r="D1342">
            <v>0</v>
          </cell>
          <cell r="E1342">
            <v>0</v>
          </cell>
        </row>
        <row r="1343">
          <cell r="A1343">
            <v>0</v>
          </cell>
          <cell r="B1343">
            <v>0</v>
          </cell>
          <cell r="C1343">
            <v>0</v>
          </cell>
          <cell r="D1343">
            <v>0</v>
          </cell>
          <cell r="E1343">
            <v>0</v>
          </cell>
        </row>
        <row r="1344">
          <cell r="A1344">
            <v>0</v>
          </cell>
          <cell r="B1344">
            <v>0</v>
          </cell>
          <cell r="C1344">
            <v>0</v>
          </cell>
          <cell r="D1344">
            <v>0</v>
          </cell>
          <cell r="E1344">
            <v>0</v>
          </cell>
        </row>
        <row r="1345">
          <cell r="A1345">
            <v>0</v>
          </cell>
          <cell r="B1345">
            <v>0</v>
          </cell>
          <cell r="C1345">
            <v>0</v>
          </cell>
          <cell r="D1345">
            <v>0</v>
          </cell>
          <cell r="E1345">
            <v>0</v>
          </cell>
        </row>
        <row r="1346">
          <cell r="A1346">
            <v>0</v>
          </cell>
          <cell r="B1346">
            <v>0</v>
          </cell>
          <cell r="C1346">
            <v>0</v>
          </cell>
          <cell r="D1346">
            <v>0</v>
          </cell>
          <cell r="E1346">
            <v>0</v>
          </cell>
        </row>
        <row r="1347">
          <cell r="A1347">
            <v>0</v>
          </cell>
          <cell r="B1347">
            <v>0</v>
          </cell>
          <cell r="C1347">
            <v>0</v>
          </cell>
          <cell r="D1347">
            <v>0</v>
          </cell>
          <cell r="E1347">
            <v>0</v>
          </cell>
        </row>
        <row r="1348">
          <cell r="A1348">
            <v>0</v>
          </cell>
          <cell r="B1348">
            <v>0</v>
          </cell>
          <cell r="C1348">
            <v>0</v>
          </cell>
          <cell r="D1348">
            <v>0</v>
          </cell>
          <cell r="E1348">
            <v>0</v>
          </cell>
        </row>
        <row r="1349">
          <cell r="A1349">
            <v>0</v>
          </cell>
          <cell r="B1349">
            <v>0</v>
          </cell>
          <cell r="C1349">
            <v>0</v>
          </cell>
          <cell r="D1349">
            <v>0</v>
          </cell>
          <cell r="E1349">
            <v>0</v>
          </cell>
        </row>
        <row r="1350">
          <cell r="A1350">
            <v>0</v>
          </cell>
          <cell r="B1350">
            <v>0</v>
          </cell>
          <cell r="C1350">
            <v>0</v>
          </cell>
          <cell r="D1350">
            <v>0</v>
          </cell>
          <cell r="E1350">
            <v>0</v>
          </cell>
        </row>
        <row r="1351">
          <cell r="A1351">
            <v>0</v>
          </cell>
          <cell r="B1351">
            <v>0</v>
          </cell>
          <cell r="C1351">
            <v>0</v>
          </cell>
          <cell r="D1351">
            <v>0</v>
          </cell>
          <cell r="E1351">
            <v>0</v>
          </cell>
        </row>
        <row r="1352">
          <cell r="A1352">
            <v>0</v>
          </cell>
          <cell r="B1352">
            <v>0</v>
          </cell>
          <cell r="C1352">
            <v>0</v>
          </cell>
          <cell r="D1352">
            <v>0</v>
          </cell>
          <cell r="E1352">
            <v>0</v>
          </cell>
        </row>
        <row r="1353">
          <cell r="A1353">
            <v>0</v>
          </cell>
          <cell r="B1353">
            <v>0</v>
          </cell>
          <cell r="C1353">
            <v>0</v>
          </cell>
          <cell r="D1353">
            <v>0</v>
          </cell>
          <cell r="E1353">
            <v>0</v>
          </cell>
        </row>
        <row r="1354">
          <cell r="A1354">
            <v>0</v>
          </cell>
          <cell r="B1354">
            <v>0</v>
          </cell>
          <cell r="C1354">
            <v>0</v>
          </cell>
          <cell r="D1354">
            <v>0</v>
          </cell>
          <cell r="E1354">
            <v>0</v>
          </cell>
        </row>
        <row r="1355">
          <cell r="A1355">
            <v>0</v>
          </cell>
          <cell r="B1355">
            <v>0</v>
          </cell>
          <cell r="C1355">
            <v>0</v>
          </cell>
          <cell r="D1355">
            <v>0</v>
          </cell>
          <cell r="E1355">
            <v>0</v>
          </cell>
        </row>
        <row r="1356">
          <cell r="A1356">
            <v>0</v>
          </cell>
          <cell r="B1356">
            <v>0</v>
          </cell>
          <cell r="C1356">
            <v>0</v>
          </cell>
          <cell r="D1356">
            <v>0</v>
          </cell>
          <cell r="E1356">
            <v>0</v>
          </cell>
        </row>
        <row r="1357">
          <cell r="A1357">
            <v>0</v>
          </cell>
          <cell r="B1357">
            <v>0</v>
          </cell>
          <cell r="C1357">
            <v>0</v>
          </cell>
          <cell r="D1357">
            <v>0</v>
          </cell>
          <cell r="E1357">
            <v>0</v>
          </cell>
        </row>
        <row r="1358">
          <cell r="A1358">
            <v>0</v>
          </cell>
          <cell r="B1358">
            <v>0</v>
          </cell>
          <cell r="C1358">
            <v>0</v>
          </cell>
          <cell r="D1358">
            <v>0</v>
          </cell>
          <cell r="E1358">
            <v>0</v>
          </cell>
        </row>
        <row r="1359">
          <cell r="A1359">
            <v>0</v>
          </cell>
          <cell r="B1359">
            <v>0</v>
          </cell>
          <cell r="C1359">
            <v>0</v>
          </cell>
          <cell r="D1359">
            <v>0</v>
          </cell>
          <cell r="E1359">
            <v>0</v>
          </cell>
        </row>
        <row r="1360">
          <cell r="A1360">
            <v>0</v>
          </cell>
          <cell r="B1360">
            <v>0</v>
          </cell>
          <cell r="C1360">
            <v>0</v>
          </cell>
          <cell r="D1360">
            <v>0</v>
          </cell>
          <cell r="E1360">
            <v>0</v>
          </cell>
        </row>
        <row r="1361">
          <cell r="A1361">
            <v>0</v>
          </cell>
          <cell r="B1361">
            <v>0</v>
          </cell>
          <cell r="C1361">
            <v>0</v>
          </cell>
          <cell r="D1361">
            <v>0</v>
          </cell>
          <cell r="E1361">
            <v>0</v>
          </cell>
        </row>
        <row r="1362">
          <cell r="A1362">
            <v>0</v>
          </cell>
          <cell r="B1362">
            <v>0</v>
          </cell>
          <cell r="C1362">
            <v>0</v>
          </cell>
          <cell r="D1362">
            <v>0</v>
          </cell>
          <cell r="E1362">
            <v>0</v>
          </cell>
        </row>
        <row r="1363">
          <cell r="A1363">
            <v>0</v>
          </cell>
          <cell r="B1363">
            <v>0</v>
          </cell>
          <cell r="C1363">
            <v>0</v>
          </cell>
          <cell r="D1363">
            <v>0</v>
          </cell>
          <cell r="E1363">
            <v>0</v>
          </cell>
        </row>
        <row r="1364">
          <cell r="A1364">
            <v>0</v>
          </cell>
          <cell r="B1364">
            <v>0</v>
          </cell>
          <cell r="C1364">
            <v>0</v>
          </cell>
          <cell r="D1364">
            <v>0</v>
          </cell>
          <cell r="E1364">
            <v>0</v>
          </cell>
        </row>
        <row r="1365">
          <cell r="A1365">
            <v>0</v>
          </cell>
          <cell r="B1365">
            <v>0</v>
          </cell>
          <cell r="C1365">
            <v>0</v>
          </cell>
          <cell r="D1365">
            <v>0</v>
          </cell>
          <cell r="E1365">
            <v>0</v>
          </cell>
        </row>
        <row r="1366">
          <cell r="A1366">
            <v>0</v>
          </cell>
          <cell r="B1366">
            <v>0</v>
          </cell>
          <cell r="C1366">
            <v>0</v>
          </cell>
          <cell r="D1366">
            <v>0</v>
          </cell>
          <cell r="E1366">
            <v>0</v>
          </cell>
        </row>
        <row r="1367">
          <cell r="A1367">
            <v>0</v>
          </cell>
          <cell r="B1367">
            <v>0</v>
          </cell>
          <cell r="C1367">
            <v>0</v>
          </cell>
          <cell r="D1367">
            <v>0</v>
          </cell>
          <cell r="E1367">
            <v>0</v>
          </cell>
        </row>
        <row r="1368">
          <cell r="A1368">
            <v>0</v>
          </cell>
          <cell r="B1368">
            <v>0</v>
          </cell>
          <cell r="C1368">
            <v>0</v>
          </cell>
          <cell r="D1368">
            <v>0</v>
          </cell>
          <cell r="E1368">
            <v>0</v>
          </cell>
        </row>
        <row r="1369">
          <cell r="A1369">
            <v>0</v>
          </cell>
          <cell r="B1369">
            <v>0</v>
          </cell>
          <cell r="C1369">
            <v>0</v>
          </cell>
          <cell r="D1369">
            <v>0</v>
          </cell>
          <cell r="E1369">
            <v>0</v>
          </cell>
        </row>
        <row r="1370">
          <cell r="A1370">
            <v>0</v>
          </cell>
          <cell r="B1370">
            <v>0</v>
          </cell>
          <cell r="C1370">
            <v>0</v>
          </cell>
          <cell r="D1370">
            <v>0</v>
          </cell>
          <cell r="E1370">
            <v>0</v>
          </cell>
        </row>
        <row r="1371">
          <cell r="A1371">
            <v>0</v>
          </cell>
          <cell r="B1371">
            <v>0</v>
          </cell>
          <cell r="C1371">
            <v>0</v>
          </cell>
          <cell r="D1371">
            <v>0</v>
          </cell>
          <cell r="E1371">
            <v>0</v>
          </cell>
        </row>
        <row r="1372">
          <cell r="A1372">
            <v>0</v>
          </cell>
          <cell r="B1372">
            <v>0</v>
          </cell>
          <cell r="C1372">
            <v>0</v>
          </cell>
          <cell r="D1372">
            <v>0</v>
          </cell>
          <cell r="E1372">
            <v>0</v>
          </cell>
        </row>
        <row r="1373">
          <cell r="A1373">
            <v>0</v>
          </cell>
          <cell r="B1373">
            <v>0</v>
          </cell>
          <cell r="C1373">
            <v>0</v>
          </cell>
          <cell r="D1373">
            <v>0</v>
          </cell>
          <cell r="E1373">
            <v>0</v>
          </cell>
        </row>
        <row r="1374">
          <cell r="A1374">
            <v>0</v>
          </cell>
          <cell r="B1374">
            <v>0</v>
          </cell>
          <cell r="C1374">
            <v>0</v>
          </cell>
          <cell r="D1374">
            <v>0</v>
          </cell>
          <cell r="E1374">
            <v>0</v>
          </cell>
        </row>
        <row r="1375">
          <cell r="A1375">
            <v>0</v>
          </cell>
          <cell r="B1375">
            <v>0</v>
          </cell>
          <cell r="C1375">
            <v>0</v>
          </cell>
          <cell r="D1375">
            <v>0</v>
          </cell>
          <cell r="E1375">
            <v>0</v>
          </cell>
        </row>
        <row r="1376">
          <cell r="A1376">
            <v>0</v>
          </cell>
          <cell r="B1376">
            <v>0</v>
          </cell>
          <cell r="C1376">
            <v>0</v>
          </cell>
          <cell r="D1376">
            <v>0</v>
          </cell>
          <cell r="E1376">
            <v>0</v>
          </cell>
        </row>
        <row r="1377">
          <cell r="A1377">
            <v>0</v>
          </cell>
          <cell r="B1377">
            <v>0</v>
          </cell>
          <cell r="C1377">
            <v>0</v>
          </cell>
          <cell r="D1377">
            <v>0</v>
          </cell>
          <cell r="E1377">
            <v>0</v>
          </cell>
        </row>
        <row r="1378">
          <cell r="A1378">
            <v>0</v>
          </cell>
          <cell r="B1378">
            <v>0</v>
          </cell>
          <cell r="C1378">
            <v>0</v>
          </cell>
          <cell r="D1378">
            <v>0</v>
          </cell>
          <cell r="E1378">
            <v>0</v>
          </cell>
        </row>
        <row r="1379">
          <cell r="A1379">
            <v>0</v>
          </cell>
          <cell r="B1379">
            <v>0</v>
          </cell>
          <cell r="C1379">
            <v>0</v>
          </cell>
          <cell r="D1379">
            <v>0</v>
          </cell>
          <cell r="E1379">
            <v>0</v>
          </cell>
        </row>
        <row r="1380">
          <cell r="A1380">
            <v>0</v>
          </cell>
          <cell r="B1380">
            <v>0</v>
          </cell>
          <cell r="C1380">
            <v>0</v>
          </cell>
          <cell r="D1380">
            <v>0</v>
          </cell>
          <cell r="E1380">
            <v>0</v>
          </cell>
        </row>
        <row r="1381">
          <cell r="A1381">
            <v>0</v>
          </cell>
          <cell r="B1381">
            <v>0</v>
          </cell>
          <cell r="C1381">
            <v>0</v>
          </cell>
          <cell r="D1381">
            <v>0</v>
          </cell>
          <cell r="E1381">
            <v>0</v>
          </cell>
        </row>
        <row r="1382">
          <cell r="A1382">
            <v>0</v>
          </cell>
          <cell r="B1382">
            <v>0</v>
          </cell>
          <cell r="C1382">
            <v>0</v>
          </cell>
          <cell r="D1382">
            <v>0</v>
          </cell>
          <cell r="E1382">
            <v>0</v>
          </cell>
        </row>
        <row r="1383">
          <cell r="A1383">
            <v>0</v>
          </cell>
          <cell r="B1383">
            <v>0</v>
          </cell>
          <cell r="C1383">
            <v>0</v>
          </cell>
          <cell r="D1383">
            <v>0</v>
          </cell>
          <cell r="E1383">
            <v>0</v>
          </cell>
        </row>
        <row r="1384">
          <cell r="A1384">
            <v>0</v>
          </cell>
          <cell r="B1384">
            <v>0</v>
          </cell>
          <cell r="C1384">
            <v>0</v>
          </cell>
          <cell r="D1384">
            <v>0</v>
          </cell>
          <cell r="E1384">
            <v>0</v>
          </cell>
        </row>
        <row r="1385">
          <cell r="A1385">
            <v>0</v>
          </cell>
          <cell r="B1385">
            <v>0</v>
          </cell>
          <cell r="C1385">
            <v>0</v>
          </cell>
          <cell r="D1385">
            <v>0</v>
          </cell>
          <cell r="E1385">
            <v>0</v>
          </cell>
        </row>
        <row r="1386">
          <cell r="A1386">
            <v>0</v>
          </cell>
          <cell r="B1386">
            <v>0</v>
          </cell>
          <cell r="C1386">
            <v>0</v>
          </cell>
          <cell r="D1386">
            <v>0</v>
          </cell>
          <cell r="E1386">
            <v>0</v>
          </cell>
        </row>
        <row r="1387">
          <cell r="A1387">
            <v>0</v>
          </cell>
          <cell r="B1387">
            <v>0</v>
          </cell>
          <cell r="C1387">
            <v>0</v>
          </cell>
          <cell r="D1387">
            <v>0</v>
          </cell>
          <cell r="E1387">
            <v>0</v>
          </cell>
        </row>
        <row r="1388">
          <cell r="A1388">
            <v>0</v>
          </cell>
          <cell r="B1388">
            <v>0</v>
          </cell>
          <cell r="C1388">
            <v>0</v>
          </cell>
          <cell r="D1388">
            <v>0</v>
          </cell>
          <cell r="E1388">
            <v>0</v>
          </cell>
        </row>
        <row r="1389">
          <cell r="A1389">
            <v>0</v>
          </cell>
          <cell r="B1389">
            <v>0</v>
          </cell>
          <cell r="C1389">
            <v>0</v>
          </cell>
          <cell r="D1389">
            <v>0</v>
          </cell>
          <cell r="E1389">
            <v>0</v>
          </cell>
        </row>
        <row r="1390">
          <cell r="A1390">
            <v>0</v>
          </cell>
          <cell r="B1390">
            <v>0</v>
          </cell>
          <cell r="C1390">
            <v>0</v>
          </cell>
          <cell r="D1390">
            <v>0</v>
          </cell>
          <cell r="E1390">
            <v>0</v>
          </cell>
        </row>
        <row r="1391">
          <cell r="A1391">
            <v>0</v>
          </cell>
          <cell r="B1391">
            <v>0</v>
          </cell>
          <cell r="C1391">
            <v>0</v>
          </cell>
          <cell r="D1391">
            <v>0</v>
          </cell>
          <cell r="E1391">
            <v>0</v>
          </cell>
        </row>
        <row r="1392">
          <cell r="A1392">
            <v>0</v>
          </cell>
          <cell r="B1392">
            <v>0</v>
          </cell>
          <cell r="C1392">
            <v>0</v>
          </cell>
          <cell r="D1392">
            <v>0</v>
          </cell>
          <cell r="E1392">
            <v>0</v>
          </cell>
        </row>
        <row r="1393">
          <cell r="A1393">
            <v>0</v>
          </cell>
          <cell r="B1393">
            <v>0</v>
          </cell>
          <cell r="C1393">
            <v>0</v>
          </cell>
          <cell r="D1393">
            <v>0</v>
          </cell>
          <cell r="E1393">
            <v>0</v>
          </cell>
        </row>
        <row r="1394">
          <cell r="A1394">
            <v>0</v>
          </cell>
          <cell r="B1394">
            <v>0</v>
          </cell>
          <cell r="C1394">
            <v>0</v>
          </cell>
          <cell r="D1394">
            <v>0</v>
          </cell>
          <cell r="E1394">
            <v>0</v>
          </cell>
        </row>
        <row r="1395">
          <cell r="A1395">
            <v>0</v>
          </cell>
          <cell r="B1395">
            <v>0</v>
          </cell>
          <cell r="C1395">
            <v>0</v>
          </cell>
          <cell r="D1395">
            <v>0</v>
          </cell>
          <cell r="E1395">
            <v>0</v>
          </cell>
        </row>
        <row r="1396">
          <cell r="A1396">
            <v>0</v>
          </cell>
          <cell r="B1396">
            <v>0</v>
          </cell>
          <cell r="C1396">
            <v>0</v>
          </cell>
          <cell r="D1396">
            <v>0</v>
          </cell>
          <cell r="E1396">
            <v>0</v>
          </cell>
        </row>
        <row r="1397">
          <cell r="A1397">
            <v>0</v>
          </cell>
          <cell r="B1397">
            <v>0</v>
          </cell>
          <cell r="C1397">
            <v>0</v>
          </cell>
          <cell r="D1397">
            <v>0</v>
          </cell>
          <cell r="E1397">
            <v>0</v>
          </cell>
        </row>
        <row r="1398">
          <cell r="A1398">
            <v>0</v>
          </cell>
          <cell r="B1398">
            <v>0</v>
          </cell>
          <cell r="C1398">
            <v>0</v>
          </cell>
          <cell r="D1398">
            <v>0</v>
          </cell>
          <cell r="E1398">
            <v>0</v>
          </cell>
        </row>
        <row r="1399">
          <cell r="A1399">
            <v>0</v>
          </cell>
          <cell r="B1399">
            <v>0</v>
          </cell>
          <cell r="C1399">
            <v>0</v>
          </cell>
          <cell r="D1399">
            <v>0</v>
          </cell>
          <cell r="E1399">
            <v>0</v>
          </cell>
        </row>
        <row r="1400">
          <cell r="A1400">
            <v>0</v>
          </cell>
          <cell r="B1400">
            <v>0</v>
          </cell>
          <cell r="C1400">
            <v>0</v>
          </cell>
          <cell r="D1400">
            <v>0</v>
          </cell>
          <cell r="E1400">
            <v>0</v>
          </cell>
        </row>
        <row r="1401">
          <cell r="A1401">
            <v>0</v>
          </cell>
          <cell r="B1401">
            <v>0</v>
          </cell>
          <cell r="C1401">
            <v>0</v>
          </cell>
          <cell r="D1401">
            <v>0</v>
          </cell>
          <cell r="E1401">
            <v>0</v>
          </cell>
        </row>
        <row r="1402">
          <cell r="A1402">
            <v>0</v>
          </cell>
          <cell r="B1402">
            <v>0</v>
          </cell>
          <cell r="C1402">
            <v>0</v>
          </cell>
          <cell r="D1402">
            <v>0</v>
          </cell>
          <cell r="E1402">
            <v>0</v>
          </cell>
        </row>
        <row r="1403">
          <cell r="A1403">
            <v>0</v>
          </cell>
          <cell r="B1403">
            <v>0</v>
          </cell>
          <cell r="C1403">
            <v>0</v>
          </cell>
          <cell r="D1403">
            <v>0</v>
          </cell>
          <cell r="E1403">
            <v>0</v>
          </cell>
        </row>
        <row r="1404">
          <cell r="A1404">
            <v>0</v>
          </cell>
          <cell r="B1404">
            <v>0</v>
          </cell>
          <cell r="C1404">
            <v>0</v>
          </cell>
          <cell r="D1404">
            <v>0</v>
          </cell>
          <cell r="E1404">
            <v>0</v>
          </cell>
        </row>
        <row r="1405">
          <cell r="A1405">
            <v>0</v>
          </cell>
          <cell r="B1405">
            <v>0</v>
          </cell>
          <cell r="C1405">
            <v>0</v>
          </cell>
          <cell r="D1405">
            <v>0</v>
          </cell>
          <cell r="E1405">
            <v>0</v>
          </cell>
        </row>
        <row r="1406">
          <cell r="A1406">
            <v>0</v>
          </cell>
          <cell r="B1406">
            <v>0</v>
          </cell>
          <cell r="C1406">
            <v>0</v>
          </cell>
          <cell r="D1406">
            <v>0</v>
          </cell>
          <cell r="E1406">
            <v>0</v>
          </cell>
        </row>
        <row r="1407">
          <cell r="A1407">
            <v>0</v>
          </cell>
          <cell r="B1407">
            <v>0</v>
          </cell>
          <cell r="C1407">
            <v>0</v>
          </cell>
          <cell r="D1407">
            <v>0</v>
          </cell>
          <cell r="E1407">
            <v>0</v>
          </cell>
        </row>
        <row r="1408">
          <cell r="A1408">
            <v>0</v>
          </cell>
          <cell r="B1408">
            <v>0</v>
          </cell>
          <cell r="C1408">
            <v>0</v>
          </cell>
          <cell r="D1408">
            <v>0</v>
          </cell>
          <cell r="E1408">
            <v>0</v>
          </cell>
        </row>
        <row r="1409">
          <cell r="A1409">
            <v>0</v>
          </cell>
          <cell r="B1409">
            <v>0</v>
          </cell>
          <cell r="C1409">
            <v>0</v>
          </cell>
          <cell r="D1409">
            <v>0</v>
          </cell>
          <cell r="E1409">
            <v>0</v>
          </cell>
        </row>
        <row r="1410">
          <cell r="A1410">
            <v>0</v>
          </cell>
          <cell r="B1410">
            <v>0</v>
          </cell>
          <cell r="C1410">
            <v>0</v>
          </cell>
          <cell r="D1410">
            <v>0</v>
          </cell>
          <cell r="E1410">
            <v>0</v>
          </cell>
        </row>
        <row r="1411">
          <cell r="A1411">
            <v>0</v>
          </cell>
          <cell r="B1411">
            <v>0</v>
          </cell>
          <cell r="C1411">
            <v>0</v>
          </cell>
          <cell r="D1411">
            <v>0</v>
          </cell>
          <cell r="E1411">
            <v>0</v>
          </cell>
        </row>
        <row r="1412">
          <cell r="A1412">
            <v>0</v>
          </cell>
          <cell r="B1412">
            <v>0</v>
          </cell>
          <cell r="C1412">
            <v>0</v>
          </cell>
          <cell r="D1412">
            <v>0</v>
          </cell>
          <cell r="E1412">
            <v>0</v>
          </cell>
        </row>
        <row r="1413">
          <cell r="A1413">
            <v>0</v>
          </cell>
          <cell r="B1413">
            <v>0</v>
          </cell>
          <cell r="C1413">
            <v>0</v>
          </cell>
          <cell r="D1413">
            <v>0</v>
          </cell>
          <cell r="E1413">
            <v>0</v>
          </cell>
        </row>
        <row r="1414">
          <cell r="A1414">
            <v>0</v>
          </cell>
          <cell r="B1414">
            <v>0</v>
          </cell>
          <cell r="C1414">
            <v>0</v>
          </cell>
          <cell r="D1414">
            <v>0</v>
          </cell>
          <cell r="E1414">
            <v>0</v>
          </cell>
        </row>
        <row r="1415">
          <cell r="A1415">
            <v>0</v>
          </cell>
          <cell r="B1415">
            <v>0</v>
          </cell>
          <cell r="C1415">
            <v>0</v>
          </cell>
          <cell r="D1415">
            <v>0</v>
          </cell>
          <cell r="E1415">
            <v>0</v>
          </cell>
        </row>
        <row r="1416">
          <cell r="A1416">
            <v>0</v>
          </cell>
          <cell r="B1416">
            <v>0</v>
          </cell>
          <cell r="C1416">
            <v>0</v>
          </cell>
          <cell r="D1416">
            <v>0</v>
          </cell>
          <cell r="E1416">
            <v>0</v>
          </cell>
        </row>
        <row r="1417">
          <cell r="A1417">
            <v>0</v>
          </cell>
          <cell r="B1417">
            <v>0</v>
          </cell>
          <cell r="C1417">
            <v>0</v>
          </cell>
          <cell r="D1417">
            <v>0</v>
          </cell>
          <cell r="E1417">
            <v>0</v>
          </cell>
        </row>
        <row r="1418">
          <cell r="A1418">
            <v>0</v>
          </cell>
          <cell r="B1418">
            <v>0</v>
          </cell>
          <cell r="C1418">
            <v>0</v>
          </cell>
          <cell r="D1418">
            <v>0</v>
          </cell>
          <cell r="E1418">
            <v>0</v>
          </cell>
        </row>
        <row r="1419">
          <cell r="A1419">
            <v>0</v>
          </cell>
          <cell r="B1419">
            <v>0</v>
          </cell>
          <cell r="C1419">
            <v>0</v>
          </cell>
          <cell r="D1419">
            <v>0</v>
          </cell>
          <cell r="E1419">
            <v>0</v>
          </cell>
        </row>
        <row r="1420">
          <cell r="A1420">
            <v>0</v>
          </cell>
          <cell r="B1420">
            <v>0</v>
          </cell>
          <cell r="C1420">
            <v>0</v>
          </cell>
          <cell r="D1420">
            <v>0</v>
          </cell>
          <cell r="E1420">
            <v>0</v>
          </cell>
        </row>
        <row r="1421">
          <cell r="A1421">
            <v>0</v>
          </cell>
          <cell r="B1421">
            <v>0</v>
          </cell>
          <cell r="C1421">
            <v>0</v>
          </cell>
          <cell r="D1421">
            <v>0</v>
          </cell>
          <cell r="E1421">
            <v>0</v>
          </cell>
        </row>
        <row r="1422">
          <cell r="A1422">
            <v>0</v>
          </cell>
          <cell r="B1422">
            <v>0</v>
          </cell>
          <cell r="C1422">
            <v>0</v>
          </cell>
          <cell r="D1422">
            <v>0</v>
          </cell>
          <cell r="E1422">
            <v>0</v>
          </cell>
        </row>
        <row r="1423">
          <cell r="A1423">
            <v>0</v>
          </cell>
          <cell r="B1423">
            <v>0</v>
          </cell>
          <cell r="C1423">
            <v>0</v>
          </cell>
          <cell r="D1423">
            <v>0</v>
          </cell>
          <cell r="E1423">
            <v>0</v>
          </cell>
        </row>
        <row r="1424">
          <cell r="A1424">
            <v>0</v>
          </cell>
          <cell r="B1424">
            <v>0</v>
          </cell>
          <cell r="C1424">
            <v>0</v>
          </cell>
          <cell r="D1424">
            <v>0</v>
          </cell>
          <cell r="E1424">
            <v>0</v>
          </cell>
        </row>
        <row r="1425">
          <cell r="A1425">
            <v>0</v>
          </cell>
          <cell r="B1425">
            <v>0</v>
          </cell>
          <cell r="C1425">
            <v>0</v>
          </cell>
          <cell r="D1425">
            <v>0</v>
          </cell>
          <cell r="E1425">
            <v>0</v>
          </cell>
        </row>
        <row r="1426">
          <cell r="A1426">
            <v>0</v>
          </cell>
          <cell r="B1426">
            <v>0</v>
          </cell>
          <cell r="C1426">
            <v>0</v>
          </cell>
          <cell r="D1426">
            <v>0</v>
          </cell>
          <cell r="E1426">
            <v>0</v>
          </cell>
        </row>
        <row r="1427">
          <cell r="A1427">
            <v>0</v>
          </cell>
          <cell r="B1427">
            <v>0</v>
          </cell>
          <cell r="C1427">
            <v>0</v>
          </cell>
          <cell r="D1427">
            <v>0</v>
          </cell>
          <cell r="E1427">
            <v>0</v>
          </cell>
        </row>
        <row r="1428">
          <cell r="A1428">
            <v>0</v>
          </cell>
          <cell r="B1428">
            <v>0</v>
          </cell>
          <cell r="C1428">
            <v>0</v>
          </cell>
          <cell r="D1428">
            <v>0</v>
          </cell>
          <cell r="E1428">
            <v>0</v>
          </cell>
        </row>
        <row r="1429">
          <cell r="A1429">
            <v>0</v>
          </cell>
          <cell r="B1429">
            <v>0</v>
          </cell>
          <cell r="C1429">
            <v>0</v>
          </cell>
          <cell r="D1429">
            <v>0</v>
          </cell>
          <cell r="E1429">
            <v>0</v>
          </cell>
        </row>
        <row r="1430">
          <cell r="A1430">
            <v>0</v>
          </cell>
          <cell r="B1430">
            <v>0</v>
          </cell>
          <cell r="C1430">
            <v>0</v>
          </cell>
          <cell r="D1430">
            <v>0</v>
          </cell>
          <cell r="E1430">
            <v>0</v>
          </cell>
        </row>
        <row r="1431">
          <cell r="A1431">
            <v>0</v>
          </cell>
          <cell r="B1431">
            <v>0</v>
          </cell>
          <cell r="C1431">
            <v>0</v>
          </cell>
          <cell r="D1431">
            <v>0</v>
          </cell>
          <cell r="E1431">
            <v>0</v>
          </cell>
        </row>
        <row r="1432">
          <cell r="A1432">
            <v>0</v>
          </cell>
          <cell r="B1432">
            <v>0</v>
          </cell>
          <cell r="C1432">
            <v>0</v>
          </cell>
          <cell r="D1432">
            <v>0</v>
          </cell>
          <cell r="E1432">
            <v>0</v>
          </cell>
        </row>
        <row r="1433">
          <cell r="A1433">
            <v>0</v>
          </cell>
          <cell r="B1433">
            <v>0</v>
          </cell>
          <cell r="C1433">
            <v>0</v>
          </cell>
          <cell r="D1433">
            <v>0</v>
          </cell>
          <cell r="E1433">
            <v>0</v>
          </cell>
        </row>
        <row r="1434">
          <cell r="A1434">
            <v>0</v>
          </cell>
          <cell r="B1434">
            <v>0</v>
          </cell>
          <cell r="C1434">
            <v>0</v>
          </cell>
          <cell r="D1434">
            <v>0</v>
          </cell>
          <cell r="E1434">
            <v>0</v>
          </cell>
        </row>
        <row r="1435">
          <cell r="A1435">
            <v>0</v>
          </cell>
          <cell r="B1435">
            <v>0</v>
          </cell>
          <cell r="C1435">
            <v>0</v>
          </cell>
          <cell r="D1435">
            <v>0</v>
          </cell>
          <cell r="E1435">
            <v>0</v>
          </cell>
        </row>
        <row r="1436">
          <cell r="A1436">
            <v>0</v>
          </cell>
          <cell r="B1436">
            <v>0</v>
          </cell>
          <cell r="C1436">
            <v>0</v>
          </cell>
          <cell r="D1436">
            <v>0</v>
          </cell>
          <cell r="E1436">
            <v>0</v>
          </cell>
        </row>
        <row r="1437">
          <cell r="A1437">
            <v>0</v>
          </cell>
          <cell r="B1437">
            <v>0</v>
          </cell>
          <cell r="C1437">
            <v>0</v>
          </cell>
          <cell r="D1437">
            <v>0</v>
          </cell>
          <cell r="E1437">
            <v>0</v>
          </cell>
        </row>
        <row r="1438">
          <cell r="A1438">
            <v>0</v>
          </cell>
          <cell r="B1438">
            <v>0</v>
          </cell>
          <cell r="C1438">
            <v>0</v>
          </cell>
          <cell r="D1438">
            <v>0</v>
          </cell>
          <cell r="E1438">
            <v>0</v>
          </cell>
        </row>
        <row r="1439">
          <cell r="A1439">
            <v>0</v>
          </cell>
          <cell r="B1439">
            <v>0</v>
          </cell>
          <cell r="C1439">
            <v>0</v>
          </cell>
          <cell r="D1439">
            <v>0</v>
          </cell>
          <cell r="E1439">
            <v>0</v>
          </cell>
        </row>
        <row r="1440">
          <cell r="A1440">
            <v>0</v>
          </cell>
          <cell r="B1440">
            <v>0</v>
          </cell>
          <cell r="C1440">
            <v>0</v>
          </cell>
          <cell r="D1440">
            <v>0</v>
          </cell>
          <cell r="E1440">
            <v>0</v>
          </cell>
        </row>
        <row r="1441">
          <cell r="A1441">
            <v>0</v>
          </cell>
          <cell r="B1441">
            <v>0</v>
          </cell>
          <cell r="C1441">
            <v>0</v>
          </cell>
          <cell r="D1441">
            <v>0</v>
          </cell>
          <cell r="E1441">
            <v>0</v>
          </cell>
        </row>
        <row r="1442">
          <cell r="A1442">
            <v>0</v>
          </cell>
          <cell r="B1442">
            <v>0</v>
          </cell>
          <cell r="C1442">
            <v>0</v>
          </cell>
          <cell r="D1442">
            <v>0</v>
          </cell>
          <cell r="E1442">
            <v>0</v>
          </cell>
        </row>
        <row r="1443">
          <cell r="A1443">
            <v>0</v>
          </cell>
          <cell r="B1443">
            <v>0</v>
          </cell>
          <cell r="C1443">
            <v>0</v>
          </cell>
          <cell r="D1443">
            <v>0</v>
          </cell>
          <cell r="E1443">
            <v>0</v>
          </cell>
        </row>
        <row r="1444">
          <cell r="A1444">
            <v>0</v>
          </cell>
          <cell r="B1444">
            <v>0</v>
          </cell>
          <cell r="C1444">
            <v>0</v>
          </cell>
          <cell r="D1444">
            <v>0</v>
          </cell>
          <cell r="E1444">
            <v>0</v>
          </cell>
        </row>
        <row r="1445">
          <cell r="A1445">
            <v>0</v>
          </cell>
          <cell r="B1445">
            <v>0</v>
          </cell>
          <cell r="C1445">
            <v>0</v>
          </cell>
          <cell r="D1445">
            <v>0</v>
          </cell>
          <cell r="E1445">
            <v>0</v>
          </cell>
        </row>
        <row r="1446">
          <cell r="A1446">
            <v>0</v>
          </cell>
          <cell r="B1446">
            <v>0</v>
          </cell>
          <cell r="C1446">
            <v>0</v>
          </cell>
          <cell r="D1446">
            <v>0</v>
          </cell>
          <cell r="E1446">
            <v>0</v>
          </cell>
        </row>
        <row r="1447">
          <cell r="A1447">
            <v>0</v>
          </cell>
          <cell r="B1447">
            <v>0</v>
          </cell>
          <cell r="C1447">
            <v>0</v>
          </cell>
          <cell r="D1447">
            <v>0</v>
          </cell>
          <cell r="E1447">
            <v>0</v>
          </cell>
        </row>
        <row r="1448">
          <cell r="A1448">
            <v>0</v>
          </cell>
          <cell r="B1448">
            <v>0</v>
          </cell>
          <cell r="C1448">
            <v>0</v>
          </cell>
          <cell r="D1448">
            <v>0</v>
          </cell>
          <cell r="E1448">
            <v>0</v>
          </cell>
        </row>
        <row r="1449">
          <cell r="A1449">
            <v>0</v>
          </cell>
          <cell r="B1449">
            <v>0</v>
          </cell>
          <cell r="C1449">
            <v>0</v>
          </cell>
          <cell r="D1449">
            <v>0</v>
          </cell>
          <cell r="E1449">
            <v>0</v>
          </cell>
        </row>
        <row r="1450">
          <cell r="A1450">
            <v>0</v>
          </cell>
          <cell r="B1450">
            <v>0</v>
          </cell>
          <cell r="C1450">
            <v>0</v>
          </cell>
          <cell r="D1450">
            <v>0</v>
          </cell>
          <cell r="E1450">
            <v>0</v>
          </cell>
        </row>
        <row r="1451">
          <cell r="A1451">
            <v>0</v>
          </cell>
          <cell r="B1451">
            <v>0</v>
          </cell>
          <cell r="C1451">
            <v>0</v>
          </cell>
          <cell r="D1451">
            <v>0</v>
          </cell>
          <cell r="E1451">
            <v>0</v>
          </cell>
        </row>
        <row r="1452">
          <cell r="A1452">
            <v>0</v>
          </cell>
          <cell r="B1452">
            <v>0</v>
          </cell>
          <cell r="C1452">
            <v>0</v>
          </cell>
          <cell r="D1452">
            <v>0</v>
          </cell>
          <cell r="E1452">
            <v>0</v>
          </cell>
        </row>
        <row r="1453">
          <cell r="A1453">
            <v>0</v>
          </cell>
          <cell r="B1453">
            <v>0</v>
          </cell>
          <cell r="C1453">
            <v>0</v>
          </cell>
          <cell r="D1453">
            <v>0</v>
          </cell>
          <cell r="E1453">
            <v>0</v>
          </cell>
        </row>
        <row r="1454">
          <cell r="A1454">
            <v>0</v>
          </cell>
          <cell r="B1454">
            <v>0</v>
          </cell>
          <cell r="C1454">
            <v>0</v>
          </cell>
          <cell r="D1454">
            <v>0</v>
          </cell>
          <cell r="E1454">
            <v>0</v>
          </cell>
        </row>
        <row r="1455">
          <cell r="A1455">
            <v>0</v>
          </cell>
          <cell r="B1455">
            <v>0</v>
          </cell>
          <cell r="C1455">
            <v>0</v>
          </cell>
          <cell r="D1455">
            <v>0</v>
          </cell>
          <cell r="E1455">
            <v>0</v>
          </cell>
        </row>
        <row r="1456">
          <cell r="A1456">
            <v>0</v>
          </cell>
          <cell r="B1456">
            <v>0</v>
          </cell>
          <cell r="C1456">
            <v>0</v>
          </cell>
          <cell r="D1456">
            <v>0</v>
          </cell>
          <cell r="E1456">
            <v>0</v>
          </cell>
        </row>
        <row r="1457">
          <cell r="A1457">
            <v>0</v>
          </cell>
          <cell r="B1457">
            <v>0</v>
          </cell>
          <cell r="C1457">
            <v>0</v>
          </cell>
          <cell r="D1457">
            <v>0</v>
          </cell>
          <cell r="E1457">
            <v>0</v>
          </cell>
        </row>
        <row r="1458">
          <cell r="A1458">
            <v>0</v>
          </cell>
          <cell r="B1458">
            <v>0</v>
          </cell>
          <cell r="C1458">
            <v>0</v>
          </cell>
          <cell r="D1458">
            <v>0</v>
          </cell>
          <cell r="E1458">
            <v>0</v>
          </cell>
        </row>
        <row r="1459">
          <cell r="A1459">
            <v>0</v>
          </cell>
          <cell r="B1459">
            <v>0</v>
          </cell>
          <cell r="C1459">
            <v>0</v>
          </cell>
          <cell r="D1459">
            <v>0</v>
          </cell>
          <cell r="E1459">
            <v>0</v>
          </cell>
        </row>
        <row r="1460">
          <cell r="A1460">
            <v>0</v>
          </cell>
          <cell r="B1460">
            <v>0</v>
          </cell>
          <cell r="C1460">
            <v>0</v>
          </cell>
          <cell r="D1460">
            <v>0</v>
          </cell>
          <cell r="E1460">
            <v>0</v>
          </cell>
        </row>
        <row r="1461">
          <cell r="A1461">
            <v>0</v>
          </cell>
          <cell r="B1461">
            <v>0</v>
          </cell>
          <cell r="C1461">
            <v>0</v>
          </cell>
          <cell r="D1461">
            <v>0</v>
          </cell>
          <cell r="E1461">
            <v>0</v>
          </cell>
        </row>
        <row r="1462">
          <cell r="A1462">
            <v>0</v>
          </cell>
          <cell r="B1462">
            <v>0</v>
          </cell>
          <cell r="C1462">
            <v>0</v>
          </cell>
          <cell r="D1462">
            <v>0</v>
          </cell>
          <cell r="E1462">
            <v>0</v>
          </cell>
        </row>
        <row r="1463">
          <cell r="A1463">
            <v>0</v>
          </cell>
          <cell r="B1463">
            <v>0</v>
          </cell>
          <cell r="C1463">
            <v>0</v>
          </cell>
          <cell r="D1463">
            <v>0</v>
          </cell>
          <cell r="E1463">
            <v>0</v>
          </cell>
        </row>
        <row r="1464">
          <cell r="A1464">
            <v>0</v>
          </cell>
          <cell r="B1464">
            <v>0</v>
          </cell>
          <cell r="C1464">
            <v>0</v>
          </cell>
          <cell r="D1464">
            <v>0</v>
          </cell>
          <cell r="E1464">
            <v>0</v>
          </cell>
        </row>
        <row r="1465">
          <cell r="A1465">
            <v>0</v>
          </cell>
          <cell r="B1465">
            <v>0</v>
          </cell>
          <cell r="C1465">
            <v>0</v>
          </cell>
          <cell r="D1465">
            <v>0</v>
          </cell>
          <cell r="E1465">
            <v>0</v>
          </cell>
        </row>
        <row r="1466">
          <cell r="A1466">
            <v>0</v>
          </cell>
          <cell r="B1466">
            <v>0</v>
          </cell>
          <cell r="C1466">
            <v>0</v>
          </cell>
          <cell r="D1466">
            <v>0</v>
          </cell>
          <cell r="E1466">
            <v>0</v>
          </cell>
        </row>
        <row r="1467">
          <cell r="A1467">
            <v>0</v>
          </cell>
          <cell r="B1467">
            <v>0</v>
          </cell>
          <cell r="C1467">
            <v>0</v>
          </cell>
          <cell r="D1467">
            <v>0</v>
          </cell>
          <cell r="E1467">
            <v>0</v>
          </cell>
        </row>
        <row r="1468">
          <cell r="A1468">
            <v>0</v>
          </cell>
          <cell r="B1468">
            <v>0</v>
          </cell>
          <cell r="C1468">
            <v>0</v>
          </cell>
          <cell r="D1468">
            <v>0</v>
          </cell>
          <cell r="E1468">
            <v>0</v>
          </cell>
        </row>
        <row r="1469">
          <cell r="A1469">
            <v>0</v>
          </cell>
          <cell r="B1469">
            <v>0</v>
          </cell>
          <cell r="C1469">
            <v>0</v>
          </cell>
          <cell r="D1469">
            <v>0</v>
          </cell>
          <cell r="E1469">
            <v>0</v>
          </cell>
        </row>
        <row r="1470">
          <cell r="A1470">
            <v>0</v>
          </cell>
          <cell r="B1470">
            <v>0</v>
          </cell>
          <cell r="C1470">
            <v>0</v>
          </cell>
          <cell r="D1470">
            <v>0</v>
          </cell>
          <cell r="E1470">
            <v>0</v>
          </cell>
        </row>
        <row r="1471">
          <cell r="A1471">
            <v>0</v>
          </cell>
          <cell r="B1471">
            <v>0</v>
          </cell>
          <cell r="C1471">
            <v>0</v>
          </cell>
          <cell r="D1471">
            <v>0</v>
          </cell>
          <cell r="E1471">
            <v>0</v>
          </cell>
        </row>
        <row r="1472">
          <cell r="A1472">
            <v>0</v>
          </cell>
          <cell r="B1472">
            <v>0</v>
          </cell>
          <cell r="C1472">
            <v>0</v>
          </cell>
          <cell r="D1472">
            <v>0</v>
          </cell>
          <cell r="E1472">
            <v>0</v>
          </cell>
        </row>
        <row r="1473">
          <cell r="A1473">
            <v>0</v>
          </cell>
          <cell r="B1473">
            <v>0</v>
          </cell>
          <cell r="C1473">
            <v>0</v>
          </cell>
          <cell r="D1473">
            <v>0</v>
          </cell>
          <cell r="E1473">
            <v>0</v>
          </cell>
        </row>
        <row r="1474">
          <cell r="A1474">
            <v>0</v>
          </cell>
          <cell r="B1474">
            <v>0</v>
          </cell>
          <cell r="C1474">
            <v>0</v>
          </cell>
          <cell r="D1474">
            <v>0</v>
          </cell>
          <cell r="E1474">
            <v>0</v>
          </cell>
        </row>
        <row r="1475">
          <cell r="A1475">
            <v>0</v>
          </cell>
          <cell r="B1475">
            <v>0</v>
          </cell>
          <cell r="C1475">
            <v>0</v>
          </cell>
          <cell r="D1475">
            <v>0</v>
          </cell>
          <cell r="E1475">
            <v>0</v>
          </cell>
        </row>
        <row r="1476">
          <cell r="A1476">
            <v>0</v>
          </cell>
          <cell r="B1476">
            <v>0</v>
          </cell>
          <cell r="C1476">
            <v>0</v>
          </cell>
          <cell r="D1476">
            <v>0</v>
          </cell>
          <cell r="E1476">
            <v>0</v>
          </cell>
        </row>
        <row r="1477">
          <cell r="A1477">
            <v>0</v>
          </cell>
          <cell r="B1477">
            <v>0</v>
          </cell>
          <cell r="C1477">
            <v>0</v>
          </cell>
          <cell r="D1477">
            <v>0</v>
          </cell>
          <cell r="E1477">
            <v>0</v>
          </cell>
        </row>
        <row r="1478">
          <cell r="A1478">
            <v>0</v>
          </cell>
          <cell r="B1478">
            <v>0</v>
          </cell>
          <cell r="C1478">
            <v>0</v>
          </cell>
          <cell r="D1478">
            <v>0</v>
          </cell>
          <cell r="E1478">
            <v>0</v>
          </cell>
        </row>
        <row r="1479">
          <cell r="A1479">
            <v>0</v>
          </cell>
          <cell r="B1479">
            <v>0</v>
          </cell>
          <cell r="C1479">
            <v>0</v>
          </cell>
          <cell r="D1479">
            <v>0</v>
          </cell>
          <cell r="E1479">
            <v>0</v>
          </cell>
        </row>
        <row r="1480">
          <cell r="A1480">
            <v>0</v>
          </cell>
          <cell r="B1480">
            <v>0</v>
          </cell>
          <cell r="C1480">
            <v>0</v>
          </cell>
          <cell r="D1480">
            <v>0</v>
          </cell>
          <cell r="E1480">
            <v>0</v>
          </cell>
        </row>
        <row r="1481">
          <cell r="A1481">
            <v>0</v>
          </cell>
          <cell r="B1481">
            <v>0</v>
          </cell>
          <cell r="C1481">
            <v>0</v>
          </cell>
          <cell r="D1481">
            <v>0</v>
          </cell>
          <cell r="E1481">
            <v>0</v>
          </cell>
        </row>
        <row r="1482">
          <cell r="A1482">
            <v>0</v>
          </cell>
          <cell r="B1482">
            <v>0</v>
          </cell>
          <cell r="C1482">
            <v>0</v>
          </cell>
          <cell r="D1482">
            <v>0</v>
          </cell>
          <cell r="E1482">
            <v>0</v>
          </cell>
        </row>
        <row r="1483">
          <cell r="A1483">
            <v>0</v>
          </cell>
          <cell r="B1483">
            <v>0</v>
          </cell>
          <cell r="C1483">
            <v>0</v>
          </cell>
          <cell r="D1483">
            <v>0</v>
          </cell>
          <cell r="E1483">
            <v>0</v>
          </cell>
        </row>
        <row r="1484">
          <cell r="A1484">
            <v>0</v>
          </cell>
          <cell r="B1484">
            <v>0</v>
          </cell>
          <cell r="C1484">
            <v>0</v>
          </cell>
          <cell r="D1484">
            <v>0</v>
          </cell>
          <cell r="E1484">
            <v>0</v>
          </cell>
        </row>
        <row r="1485">
          <cell r="A1485">
            <v>0</v>
          </cell>
          <cell r="B1485">
            <v>0</v>
          </cell>
          <cell r="C1485">
            <v>0</v>
          </cell>
          <cell r="D1485">
            <v>0</v>
          </cell>
          <cell r="E1485">
            <v>0</v>
          </cell>
        </row>
        <row r="1486">
          <cell r="A1486">
            <v>0</v>
          </cell>
          <cell r="B1486">
            <v>0</v>
          </cell>
          <cell r="C1486">
            <v>0</v>
          </cell>
          <cell r="D1486">
            <v>0</v>
          </cell>
          <cell r="E1486">
            <v>0</v>
          </cell>
        </row>
        <row r="1487">
          <cell r="A1487">
            <v>0</v>
          </cell>
          <cell r="B1487">
            <v>0</v>
          </cell>
          <cell r="C1487">
            <v>0</v>
          </cell>
          <cell r="D1487">
            <v>0</v>
          </cell>
          <cell r="E1487">
            <v>0</v>
          </cell>
        </row>
        <row r="1488">
          <cell r="A1488">
            <v>0</v>
          </cell>
          <cell r="B1488">
            <v>0</v>
          </cell>
          <cell r="C1488">
            <v>0</v>
          </cell>
          <cell r="D1488">
            <v>0</v>
          </cell>
          <cell r="E1488">
            <v>0</v>
          </cell>
        </row>
        <row r="1489">
          <cell r="A1489">
            <v>0</v>
          </cell>
          <cell r="B1489">
            <v>0</v>
          </cell>
          <cell r="C1489">
            <v>0</v>
          </cell>
          <cell r="D1489">
            <v>0</v>
          </cell>
          <cell r="E1489">
            <v>0</v>
          </cell>
        </row>
        <row r="1490">
          <cell r="A1490">
            <v>0</v>
          </cell>
          <cell r="B1490">
            <v>0</v>
          </cell>
          <cell r="C1490">
            <v>0</v>
          </cell>
          <cell r="D1490">
            <v>0</v>
          </cell>
          <cell r="E1490">
            <v>0</v>
          </cell>
        </row>
        <row r="1491">
          <cell r="A1491">
            <v>0</v>
          </cell>
          <cell r="B1491">
            <v>0</v>
          </cell>
          <cell r="C1491">
            <v>0</v>
          </cell>
          <cell r="D1491">
            <v>0</v>
          </cell>
          <cell r="E1491">
            <v>0</v>
          </cell>
        </row>
        <row r="1492">
          <cell r="A1492">
            <v>0</v>
          </cell>
          <cell r="B1492">
            <v>0</v>
          </cell>
          <cell r="C1492">
            <v>0</v>
          </cell>
          <cell r="D1492">
            <v>0</v>
          </cell>
          <cell r="E1492">
            <v>0</v>
          </cell>
        </row>
        <row r="1493">
          <cell r="A1493">
            <v>0</v>
          </cell>
          <cell r="B1493">
            <v>0</v>
          </cell>
          <cell r="C1493">
            <v>0</v>
          </cell>
          <cell r="D1493">
            <v>0</v>
          </cell>
          <cell r="E1493">
            <v>0</v>
          </cell>
        </row>
        <row r="1494">
          <cell r="A1494">
            <v>0</v>
          </cell>
          <cell r="B1494">
            <v>0</v>
          </cell>
          <cell r="C1494">
            <v>0</v>
          </cell>
          <cell r="D1494">
            <v>0</v>
          </cell>
          <cell r="E1494">
            <v>0</v>
          </cell>
        </row>
        <row r="1495">
          <cell r="A1495">
            <v>0</v>
          </cell>
          <cell r="B1495">
            <v>0</v>
          </cell>
          <cell r="C1495">
            <v>0</v>
          </cell>
          <cell r="D1495">
            <v>0</v>
          </cell>
          <cell r="E1495">
            <v>0</v>
          </cell>
        </row>
        <row r="1496">
          <cell r="A1496">
            <v>0</v>
          </cell>
          <cell r="B1496">
            <v>0</v>
          </cell>
          <cell r="C1496">
            <v>0</v>
          </cell>
          <cell r="D1496">
            <v>0</v>
          </cell>
          <cell r="E1496">
            <v>0</v>
          </cell>
        </row>
        <row r="1497">
          <cell r="A1497">
            <v>0</v>
          </cell>
          <cell r="B1497">
            <v>0</v>
          </cell>
          <cell r="C1497">
            <v>0</v>
          </cell>
          <cell r="D1497">
            <v>0</v>
          </cell>
          <cell r="E1497">
            <v>0</v>
          </cell>
        </row>
        <row r="1498">
          <cell r="A1498">
            <v>0</v>
          </cell>
          <cell r="B1498">
            <v>0</v>
          </cell>
          <cell r="C1498">
            <v>0</v>
          </cell>
          <cell r="D1498">
            <v>0</v>
          </cell>
          <cell r="E1498">
            <v>0</v>
          </cell>
        </row>
        <row r="1499">
          <cell r="A1499">
            <v>0</v>
          </cell>
          <cell r="B1499">
            <v>0</v>
          </cell>
          <cell r="C1499">
            <v>0</v>
          </cell>
          <cell r="D1499">
            <v>0</v>
          </cell>
          <cell r="E1499">
            <v>0</v>
          </cell>
        </row>
        <row r="1500">
          <cell r="A1500">
            <v>0</v>
          </cell>
          <cell r="B1500">
            <v>0</v>
          </cell>
          <cell r="C1500">
            <v>0</v>
          </cell>
          <cell r="D1500">
            <v>0</v>
          </cell>
          <cell r="E1500">
            <v>0</v>
          </cell>
        </row>
        <row r="1501">
          <cell r="A1501">
            <v>0</v>
          </cell>
          <cell r="B1501">
            <v>0</v>
          </cell>
          <cell r="C1501">
            <v>0</v>
          </cell>
          <cell r="D1501">
            <v>0</v>
          </cell>
          <cell r="E1501">
            <v>0</v>
          </cell>
        </row>
        <row r="1502">
          <cell r="A1502">
            <v>0</v>
          </cell>
          <cell r="B1502">
            <v>0</v>
          </cell>
          <cell r="C1502">
            <v>0</v>
          </cell>
          <cell r="D1502">
            <v>0</v>
          </cell>
          <cell r="E1502">
            <v>0</v>
          </cell>
        </row>
        <row r="1503">
          <cell r="A1503">
            <v>0</v>
          </cell>
          <cell r="B1503">
            <v>0</v>
          </cell>
          <cell r="C1503">
            <v>0</v>
          </cell>
          <cell r="D1503">
            <v>0</v>
          </cell>
          <cell r="E1503">
            <v>0</v>
          </cell>
        </row>
        <row r="1504">
          <cell r="A1504">
            <v>0</v>
          </cell>
          <cell r="B1504">
            <v>0</v>
          </cell>
          <cell r="C1504">
            <v>0</v>
          </cell>
          <cell r="D1504">
            <v>0</v>
          </cell>
          <cell r="E1504">
            <v>0</v>
          </cell>
        </row>
        <row r="1505">
          <cell r="A1505">
            <v>0</v>
          </cell>
          <cell r="B1505">
            <v>0</v>
          </cell>
          <cell r="C1505">
            <v>0</v>
          </cell>
          <cell r="D1505">
            <v>0</v>
          </cell>
          <cell r="E1505">
            <v>0</v>
          </cell>
        </row>
        <row r="1506">
          <cell r="A1506">
            <v>0</v>
          </cell>
          <cell r="B1506">
            <v>0</v>
          </cell>
          <cell r="C1506">
            <v>0</v>
          </cell>
          <cell r="D1506">
            <v>0</v>
          </cell>
          <cell r="E1506">
            <v>0</v>
          </cell>
        </row>
        <row r="1507">
          <cell r="A1507">
            <v>0</v>
          </cell>
          <cell r="B1507">
            <v>0</v>
          </cell>
          <cell r="C1507">
            <v>0</v>
          </cell>
          <cell r="D1507">
            <v>0</v>
          </cell>
          <cell r="E1507">
            <v>0</v>
          </cell>
        </row>
        <row r="1508">
          <cell r="A1508">
            <v>0</v>
          </cell>
          <cell r="B1508">
            <v>0</v>
          </cell>
          <cell r="C1508">
            <v>0</v>
          </cell>
          <cell r="D1508">
            <v>0</v>
          </cell>
          <cell r="E1508">
            <v>0</v>
          </cell>
        </row>
        <row r="1509">
          <cell r="A1509">
            <v>0</v>
          </cell>
          <cell r="B1509">
            <v>0</v>
          </cell>
          <cell r="C1509">
            <v>0</v>
          </cell>
          <cell r="D1509">
            <v>0</v>
          </cell>
          <cell r="E1509">
            <v>0</v>
          </cell>
        </row>
        <row r="1510">
          <cell r="A1510">
            <v>0</v>
          </cell>
          <cell r="B1510">
            <v>0</v>
          </cell>
          <cell r="C1510">
            <v>0</v>
          </cell>
          <cell r="D1510">
            <v>0</v>
          </cell>
          <cell r="E1510">
            <v>0</v>
          </cell>
        </row>
        <row r="1511">
          <cell r="A1511">
            <v>0</v>
          </cell>
          <cell r="B1511">
            <v>0</v>
          </cell>
          <cell r="C1511">
            <v>0</v>
          </cell>
          <cell r="D1511">
            <v>0</v>
          </cell>
          <cell r="E1511">
            <v>0</v>
          </cell>
        </row>
        <row r="1512">
          <cell r="A1512">
            <v>0</v>
          </cell>
          <cell r="B1512">
            <v>0</v>
          </cell>
          <cell r="C1512">
            <v>0</v>
          </cell>
          <cell r="D1512">
            <v>0</v>
          </cell>
          <cell r="E1512">
            <v>0</v>
          </cell>
        </row>
        <row r="1513">
          <cell r="A1513">
            <v>0</v>
          </cell>
          <cell r="B1513">
            <v>0</v>
          </cell>
          <cell r="C1513">
            <v>0</v>
          </cell>
          <cell r="D1513">
            <v>0</v>
          </cell>
          <cell r="E1513">
            <v>0</v>
          </cell>
        </row>
        <row r="1514">
          <cell r="A1514">
            <v>0</v>
          </cell>
          <cell r="B1514">
            <v>0</v>
          </cell>
          <cell r="C1514">
            <v>0</v>
          </cell>
          <cell r="D1514">
            <v>0</v>
          </cell>
          <cell r="E1514">
            <v>0</v>
          </cell>
        </row>
        <row r="1515">
          <cell r="A1515">
            <v>0</v>
          </cell>
          <cell r="B1515">
            <v>0</v>
          </cell>
          <cell r="C1515">
            <v>0</v>
          </cell>
          <cell r="D1515">
            <v>0</v>
          </cell>
          <cell r="E1515">
            <v>0</v>
          </cell>
        </row>
        <row r="1516">
          <cell r="A1516">
            <v>0</v>
          </cell>
          <cell r="B1516">
            <v>0</v>
          </cell>
          <cell r="C1516">
            <v>0</v>
          </cell>
          <cell r="D1516">
            <v>0</v>
          </cell>
          <cell r="E1516">
            <v>0</v>
          </cell>
        </row>
        <row r="1517">
          <cell r="A1517">
            <v>0</v>
          </cell>
          <cell r="B1517">
            <v>0</v>
          </cell>
          <cell r="C1517">
            <v>0</v>
          </cell>
          <cell r="D1517">
            <v>0</v>
          </cell>
          <cell r="E1517">
            <v>0</v>
          </cell>
        </row>
        <row r="1518">
          <cell r="A1518">
            <v>0</v>
          </cell>
          <cell r="B1518">
            <v>0</v>
          </cell>
          <cell r="C1518">
            <v>0</v>
          </cell>
          <cell r="D1518">
            <v>0</v>
          </cell>
          <cell r="E1518">
            <v>0</v>
          </cell>
        </row>
        <row r="1519">
          <cell r="A1519">
            <v>0</v>
          </cell>
          <cell r="B1519">
            <v>0</v>
          </cell>
          <cell r="C1519">
            <v>0</v>
          </cell>
          <cell r="D1519">
            <v>0</v>
          </cell>
          <cell r="E1519">
            <v>0</v>
          </cell>
        </row>
        <row r="1520">
          <cell r="A1520">
            <v>0</v>
          </cell>
          <cell r="B1520">
            <v>0</v>
          </cell>
          <cell r="C1520">
            <v>0</v>
          </cell>
          <cell r="D1520">
            <v>0</v>
          </cell>
          <cell r="E1520">
            <v>0</v>
          </cell>
        </row>
        <row r="1521">
          <cell r="A1521">
            <v>0</v>
          </cell>
          <cell r="B1521">
            <v>0</v>
          </cell>
          <cell r="C1521">
            <v>0</v>
          </cell>
          <cell r="D1521">
            <v>0</v>
          </cell>
          <cell r="E1521">
            <v>0</v>
          </cell>
        </row>
        <row r="1522">
          <cell r="A1522">
            <v>0</v>
          </cell>
          <cell r="B1522">
            <v>0</v>
          </cell>
          <cell r="C1522">
            <v>0</v>
          </cell>
          <cell r="D1522">
            <v>0</v>
          </cell>
          <cell r="E1522">
            <v>0</v>
          </cell>
        </row>
        <row r="1523">
          <cell r="A1523">
            <v>0</v>
          </cell>
          <cell r="B1523">
            <v>0</v>
          </cell>
          <cell r="C1523">
            <v>0</v>
          </cell>
          <cell r="D1523">
            <v>0</v>
          </cell>
          <cell r="E1523">
            <v>0</v>
          </cell>
        </row>
        <row r="1524">
          <cell r="A1524">
            <v>0</v>
          </cell>
          <cell r="B1524">
            <v>0</v>
          </cell>
          <cell r="C1524">
            <v>0</v>
          </cell>
          <cell r="D1524">
            <v>0</v>
          </cell>
          <cell r="E1524">
            <v>0</v>
          </cell>
        </row>
        <row r="1525">
          <cell r="A1525">
            <v>0</v>
          </cell>
          <cell r="B1525">
            <v>0</v>
          </cell>
          <cell r="C1525">
            <v>0</v>
          </cell>
          <cell r="D1525">
            <v>0</v>
          </cell>
          <cell r="E1525">
            <v>0</v>
          </cell>
        </row>
        <row r="1526">
          <cell r="A1526">
            <v>0</v>
          </cell>
          <cell r="B1526">
            <v>0</v>
          </cell>
          <cell r="C1526">
            <v>0</v>
          </cell>
          <cell r="D1526">
            <v>0</v>
          </cell>
          <cell r="E1526">
            <v>0</v>
          </cell>
        </row>
        <row r="1527">
          <cell r="A1527">
            <v>0</v>
          </cell>
          <cell r="B1527">
            <v>0</v>
          </cell>
          <cell r="C1527">
            <v>0</v>
          </cell>
          <cell r="D1527">
            <v>0</v>
          </cell>
          <cell r="E1527">
            <v>0</v>
          </cell>
        </row>
        <row r="1528">
          <cell r="A1528">
            <v>0</v>
          </cell>
          <cell r="B1528">
            <v>0</v>
          </cell>
          <cell r="C1528">
            <v>0</v>
          </cell>
          <cell r="D1528">
            <v>0</v>
          </cell>
          <cell r="E1528">
            <v>0</v>
          </cell>
        </row>
        <row r="1529">
          <cell r="A1529">
            <v>0</v>
          </cell>
          <cell r="B1529">
            <v>0</v>
          </cell>
          <cell r="C1529">
            <v>0</v>
          </cell>
          <cell r="D1529">
            <v>0</v>
          </cell>
          <cell r="E1529">
            <v>0</v>
          </cell>
        </row>
        <row r="1530">
          <cell r="A1530">
            <v>0</v>
          </cell>
          <cell r="B1530">
            <v>0</v>
          </cell>
          <cell r="C1530">
            <v>0</v>
          </cell>
          <cell r="D1530">
            <v>0</v>
          </cell>
          <cell r="E1530">
            <v>0</v>
          </cell>
        </row>
        <row r="1531">
          <cell r="A1531">
            <v>0</v>
          </cell>
          <cell r="B1531">
            <v>0</v>
          </cell>
          <cell r="C1531">
            <v>0</v>
          </cell>
          <cell r="D1531">
            <v>0</v>
          </cell>
          <cell r="E1531">
            <v>0</v>
          </cell>
        </row>
        <row r="1532">
          <cell r="A1532">
            <v>0</v>
          </cell>
          <cell r="B1532">
            <v>0</v>
          </cell>
          <cell r="C1532">
            <v>0</v>
          </cell>
          <cell r="D1532">
            <v>0</v>
          </cell>
          <cell r="E1532">
            <v>0</v>
          </cell>
        </row>
        <row r="1533">
          <cell r="A1533">
            <v>0</v>
          </cell>
          <cell r="B1533">
            <v>0</v>
          </cell>
          <cell r="C1533">
            <v>0</v>
          </cell>
          <cell r="D1533">
            <v>0</v>
          </cell>
          <cell r="E1533">
            <v>0</v>
          </cell>
        </row>
        <row r="1534">
          <cell r="A1534">
            <v>0</v>
          </cell>
          <cell r="B1534">
            <v>0</v>
          </cell>
          <cell r="C1534">
            <v>0</v>
          </cell>
          <cell r="D1534">
            <v>0</v>
          </cell>
          <cell r="E1534">
            <v>0</v>
          </cell>
        </row>
        <row r="1535">
          <cell r="A1535">
            <v>0</v>
          </cell>
          <cell r="B1535">
            <v>0</v>
          </cell>
          <cell r="C1535">
            <v>0</v>
          </cell>
          <cell r="D1535">
            <v>0</v>
          </cell>
          <cell r="E1535">
            <v>0</v>
          </cell>
        </row>
        <row r="1536">
          <cell r="A1536">
            <v>0</v>
          </cell>
          <cell r="B1536">
            <v>0</v>
          </cell>
          <cell r="C1536">
            <v>0</v>
          </cell>
          <cell r="D1536">
            <v>0</v>
          </cell>
          <cell r="E1536">
            <v>0</v>
          </cell>
        </row>
        <row r="1537">
          <cell r="A1537">
            <v>0</v>
          </cell>
          <cell r="B1537">
            <v>0</v>
          </cell>
          <cell r="C1537">
            <v>0</v>
          </cell>
          <cell r="D1537">
            <v>0</v>
          </cell>
          <cell r="E1537">
            <v>0</v>
          </cell>
        </row>
        <row r="1538">
          <cell r="A1538">
            <v>0</v>
          </cell>
          <cell r="B1538">
            <v>0</v>
          </cell>
          <cell r="C1538">
            <v>0</v>
          </cell>
          <cell r="D1538">
            <v>0</v>
          </cell>
          <cell r="E1538">
            <v>0</v>
          </cell>
        </row>
        <row r="1539">
          <cell r="A1539">
            <v>0</v>
          </cell>
          <cell r="B1539">
            <v>0</v>
          </cell>
          <cell r="C1539">
            <v>0</v>
          </cell>
          <cell r="D1539">
            <v>0</v>
          </cell>
          <cell r="E1539">
            <v>0</v>
          </cell>
        </row>
        <row r="1540">
          <cell r="A1540">
            <v>0</v>
          </cell>
          <cell r="B1540">
            <v>0</v>
          </cell>
          <cell r="C1540">
            <v>0</v>
          </cell>
          <cell r="D1540">
            <v>0</v>
          </cell>
          <cell r="E1540">
            <v>0</v>
          </cell>
        </row>
        <row r="1541">
          <cell r="A1541">
            <v>0</v>
          </cell>
          <cell r="B1541">
            <v>0</v>
          </cell>
          <cell r="C1541">
            <v>0</v>
          </cell>
          <cell r="D1541">
            <v>0</v>
          </cell>
          <cell r="E1541">
            <v>0</v>
          </cell>
        </row>
        <row r="1542">
          <cell r="A1542">
            <v>0</v>
          </cell>
          <cell r="B1542">
            <v>0</v>
          </cell>
          <cell r="C1542">
            <v>0</v>
          </cell>
          <cell r="D1542">
            <v>0</v>
          </cell>
          <cell r="E1542">
            <v>0</v>
          </cell>
        </row>
        <row r="1543">
          <cell r="A1543">
            <v>0</v>
          </cell>
          <cell r="B1543">
            <v>0</v>
          </cell>
          <cell r="C1543">
            <v>0</v>
          </cell>
          <cell r="D1543">
            <v>0</v>
          </cell>
          <cell r="E1543">
            <v>0</v>
          </cell>
        </row>
        <row r="1544">
          <cell r="A1544">
            <v>0</v>
          </cell>
          <cell r="B1544">
            <v>0</v>
          </cell>
          <cell r="C1544">
            <v>0</v>
          </cell>
          <cell r="D1544">
            <v>0</v>
          </cell>
          <cell r="E1544">
            <v>0</v>
          </cell>
        </row>
        <row r="1545">
          <cell r="A1545">
            <v>0</v>
          </cell>
          <cell r="B1545">
            <v>0</v>
          </cell>
          <cell r="C1545">
            <v>0</v>
          </cell>
          <cell r="D1545">
            <v>0</v>
          </cell>
          <cell r="E1545">
            <v>0</v>
          </cell>
        </row>
        <row r="1546">
          <cell r="A1546">
            <v>0</v>
          </cell>
          <cell r="B1546">
            <v>0</v>
          </cell>
          <cell r="C1546">
            <v>0</v>
          </cell>
          <cell r="D1546">
            <v>0</v>
          </cell>
          <cell r="E1546">
            <v>0</v>
          </cell>
        </row>
        <row r="1547">
          <cell r="A1547">
            <v>0</v>
          </cell>
          <cell r="B1547">
            <v>0</v>
          </cell>
          <cell r="C1547">
            <v>0</v>
          </cell>
          <cell r="D1547">
            <v>0</v>
          </cell>
          <cell r="E1547">
            <v>0</v>
          </cell>
        </row>
        <row r="1548">
          <cell r="A1548">
            <v>0</v>
          </cell>
          <cell r="B1548">
            <v>0</v>
          </cell>
          <cell r="C1548">
            <v>0</v>
          </cell>
          <cell r="D1548">
            <v>0</v>
          </cell>
          <cell r="E1548">
            <v>0</v>
          </cell>
        </row>
        <row r="1549">
          <cell r="A1549">
            <v>0</v>
          </cell>
          <cell r="B1549">
            <v>0</v>
          </cell>
          <cell r="C1549">
            <v>0</v>
          </cell>
          <cell r="D1549">
            <v>0</v>
          </cell>
          <cell r="E1549">
            <v>0</v>
          </cell>
        </row>
        <row r="1550">
          <cell r="A1550">
            <v>0</v>
          </cell>
          <cell r="B1550">
            <v>0</v>
          </cell>
          <cell r="C1550">
            <v>0</v>
          </cell>
          <cell r="D1550">
            <v>0</v>
          </cell>
          <cell r="E1550">
            <v>0</v>
          </cell>
        </row>
        <row r="1551">
          <cell r="A1551">
            <v>0</v>
          </cell>
          <cell r="B1551">
            <v>0</v>
          </cell>
          <cell r="C1551">
            <v>0</v>
          </cell>
          <cell r="D1551">
            <v>0</v>
          </cell>
          <cell r="E1551">
            <v>0</v>
          </cell>
        </row>
        <row r="1552">
          <cell r="A1552">
            <v>0</v>
          </cell>
          <cell r="B1552">
            <v>0</v>
          </cell>
          <cell r="C1552">
            <v>0</v>
          </cell>
          <cell r="D1552">
            <v>0</v>
          </cell>
          <cell r="E1552">
            <v>0</v>
          </cell>
        </row>
        <row r="1553">
          <cell r="A1553">
            <v>0</v>
          </cell>
          <cell r="B1553">
            <v>0</v>
          </cell>
          <cell r="C1553">
            <v>0</v>
          </cell>
          <cell r="D1553">
            <v>0</v>
          </cell>
          <cell r="E1553">
            <v>0</v>
          </cell>
        </row>
        <row r="1554">
          <cell r="A1554">
            <v>0</v>
          </cell>
          <cell r="B1554">
            <v>0</v>
          </cell>
          <cell r="C1554">
            <v>0</v>
          </cell>
          <cell r="D1554">
            <v>0</v>
          </cell>
          <cell r="E1554">
            <v>0</v>
          </cell>
        </row>
        <row r="1555">
          <cell r="A1555">
            <v>0</v>
          </cell>
          <cell r="B1555">
            <v>0</v>
          </cell>
          <cell r="C1555">
            <v>0</v>
          </cell>
          <cell r="D1555">
            <v>0</v>
          </cell>
          <cell r="E1555">
            <v>0</v>
          </cell>
        </row>
        <row r="1556">
          <cell r="A1556">
            <v>0</v>
          </cell>
          <cell r="B1556">
            <v>0</v>
          </cell>
          <cell r="C1556">
            <v>0</v>
          </cell>
          <cell r="D1556">
            <v>0</v>
          </cell>
          <cell r="E1556">
            <v>0</v>
          </cell>
        </row>
        <row r="1557">
          <cell r="A1557">
            <v>0</v>
          </cell>
          <cell r="B1557">
            <v>0</v>
          </cell>
          <cell r="C1557">
            <v>0</v>
          </cell>
          <cell r="D1557">
            <v>0</v>
          </cell>
          <cell r="E1557">
            <v>0</v>
          </cell>
        </row>
        <row r="1558">
          <cell r="A1558">
            <v>0</v>
          </cell>
          <cell r="B1558">
            <v>0</v>
          </cell>
          <cell r="C1558">
            <v>0</v>
          </cell>
          <cell r="D1558">
            <v>0</v>
          </cell>
          <cell r="E1558">
            <v>0</v>
          </cell>
        </row>
        <row r="1559">
          <cell r="A1559">
            <v>0</v>
          </cell>
          <cell r="B1559">
            <v>0</v>
          </cell>
          <cell r="C1559">
            <v>0</v>
          </cell>
          <cell r="D1559">
            <v>0</v>
          </cell>
          <cell r="E1559">
            <v>0</v>
          </cell>
        </row>
        <row r="1560">
          <cell r="A1560">
            <v>0</v>
          </cell>
          <cell r="B1560">
            <v>0</v>
          </cell>
          <cell r="C1560">
            <v>0</v>
          </cell>
          <cell r="D1560">
            <v>0</v>
          </cell>
          <cell r="E1560">
            <v>0</v>
          </cell>
        </row>
        <row r="1561">
          <cell r="A1561">
            <v>0</v>
          </cell>
          <cell r="B1561">
            <v>0</v>
          </cell>
          <cell r="C1561">
            <v>0</v>
          </cell>
          <cell r="D1561">
            <v>0</v>
          </cell>
          <cell r="E1561">
            <v>0</v>
          </cell>
        </row>
        <row r="1562">
          <cell r="A1562">
            <v>0</v>
          </cell>
          <cell r="B1562">
            <v>0</v>
          </cell>
          <cell r="C1562">
            <v>0</v>
          </cell>
          <cell r="D1562">
            <v>0</v>
          </cell>
          <cell r="E1562">
            <v>0</v>
          </cell>
        </row>
        <row r="1563">
          <cell r="A1563">
            <v>0</v>
          </cell>
          <cell r="B1563">
            <v>0</v>
          </cell>
          <cell r="C1563">
            <v>0</v>
          </cell>
          <cell r="D1563">
            <v>0</v>
          </cell>
          <cell r="E1563">
            <v>0</v>
          </cell>
        </row>
        <row r="1564">
          <cell r="A1564">
            <v>0</v>
          </cell>
          <cell r="B1564">
            <v>0</v>
          </cell>
          <cell r="C1564">
            <v>0</v>
          </cell>
          <cell r="D1564">
            <v>0</v>
          </cell>
          <cell r="E1564">
            <v>0</v>
          </cell>
        </row>
        <row r="1565">
          <cell r="A1565">
            <v>0</v>
          </cell>
          <cell r="B1565">
            <v>0</v>
          </cell>
          <cell r="C1565">
            <v>0</v>
          </cell>
          <cell r="D1565">
            <v>0</v>
          </cell>
          <cell r="E1565">
            <v>0</v>
          </cell>
        </row>
        <row r="1566">
          <cell r="A1566">
            <v>0</v>
          </cell>
          <cell r="B1566">
            <v>0</v>
          </cell>
          <cell r="C1566">
            <v>0</v>
          </cell>
          <cell r="D1566">
            <v>0</v>
          </cell>
          <cell r="E1566">
            <v>0</v>
          </cell>
        </row>
        <row r="1567">
          <cell r="A1567">
            <v>0</v>
          </cell>
          <cell r="B1567">
            <v>0</v>
          </cell>
          <cell r="C1567">
            <v>0</v>
          </cell>
          <cell r="D1567">
            <v>0</v>
          </cell>
          <cell r="E1567">
            <v>0</v>
          </cell>
        </row>
        <row r="1568">
          <cell r="A1568">
            <v>0</v>
          </cell>
          <cell r="B1568">
            <v>0</v>
          </cell>
          <cell r="C1568">
            <v>0</v>
          </cell>
          <cell r="D1568">
            <v>0</v>
          </cell>
          <cell r="E1568">
            <v>0</v>
          </cell>
        </row>
        <row r="1569">
          <cell r="A1569">
            <v>0</v>
          </cell>
          <cell r="B1569">
            <v>0</v>
          </cell>
          <cell r="C1569">
            <v>0</v>
          </cell>
          <cell r="D1569">
            <v>0</v>
          </cell>
          <cell r="E1569">
            <v>0</v>
          </cell>
        </row>
        <row r="1570">
          <cell r="A1570">
            <v>0</v>
          </cell>
          <cell r="B1570">
            <v>0</v>
          </cell>
          <cell r="C1570">
            <v>0</v>
          </cell>
          <cell r="D1570">
            <v>0</v>
          </cell>
          <cell r="E1570">
            <v>0</v>
          </cell>
        </row>
        <row r="1571">
          <cell r="A1571">
            <v>0</v>
          </cell>
          <cell r="B1571">
            <v>0</v>
          </cell>
          <cell r="C1571">
            <v>0</v>
          </cell>
          <cell r="D1571">
            <v>0</v>
          </cell>
          <cell r="E1571">
            <v>0</v>
          </cell>
        </row>
        <row r="1572">
          <cell r="A1572">
            <v>0</v>
          </cell>
          <cell r="B1572">
            <v>0</v>
          </cell>
          <cell r="C1572">
            <v>0</v>
          </cell>
          <cell r="D1572">
            <v>0</v>
          </cell>
          <cell r="E1572">
            <v>0</v>
          </cell>
        </row>
        <row r="1573">
          <cell r="A1573">
            <v>0</v>
          </cell>
          <cell r="B1573">
            <v>0</v>
          </cell>
          <cell r="C1573">
            <v>0</v>
          </cell>
          <cell r="D1573">
            <v>0</v>
          </cell>
          <cell r="E1573">
            <v>0</v>
          </cell>
        </row>
        <row r="1574">
          <cell r="A1574">
            <v>0</v>
          </cell>
          <cell r="B1574">
            <v>0</v>
          </cell>
          <cell r="C1574">
            <v>0</v>
          </cell>
          <cell r="D1574">
            <v>0</v>
          </cell>
          <cell r="E1574">
            <v>0</v>
          </cell>
        </row>
        <row r="1575">
          <cell r="A1575">
            <v>0</v>
          </cell>
          <cell r="B1575">
            <v>0</v>
          </cell>
          <cell r="C1575">
            <v>0</v>
          </cell>
          <cell r="D1575">
            <v>0</v>
          </cell>
          <cell r="E1575">
            <v>0</v>
          </cell>
        </row>
        <row r="1576">
          <cell r="A1576">
            <v>0</v>
          </cell>
          <cell r="B1576">
            <v>0</v>
          </cell>
          <cell r="C1576">
            <v>0</v>
          </cell>
          <cell r="D1576">
            <v>0</v>
          </cell>
          <cell r="E1576">
            <v>0</v>
          </cell>
        </row>
        <row r="1577">
          <cell r="A1577">
            <v>0</v>
          </cell>
          <cell r="B1577">
            <v>0</v>
          </cell>
          <cell r="C1577">
            <v>0</v>
          </cell>
          <cell r="D1577">
            <v>0</v>
          </cell>
          <cell r="E1577">
            <v>0</v>
          </cell>
        </row>
        <row r="1578">
          <cell r="A1578">
            <v>0</v>
          </cell>
          <cell r="B1578">
            <v>0</v>
          </cell>
          <cell r="C1578">
            <v>0</v>
          </cell>
          <cell r="D1578">
            <v>0</v>
          </cell>
          <cell r="E1578">
            <v>0</v>
          </cell>
        </row>
        <row r="1579">
          <cell r="A1579">
            <v>0</v>
          </cell>
          <cell r="B1579">
            <v>0</v>
          </cell>
          <cell r="C1579">
            <v>0</v>
          </cell>
          <cell r="D1579">
            <v>0</v>
          </cell>
          <cell r="E1579">
            <v>0</v>
          </cell>
        </row>
        <row r="1580">
          <cell r="A1580">
            <v>0</v>
          </cell>
          <cell r="B1580">
            <v>0</v>
          </cell>
          <cell r="C1580">
            <v>0</v>
          </cell>
          <cell r="D1580">
            <v>0</v>
          </cell>
          <cell r="E1580">
            <v>0</v>
          </cell>
        </row>
        <row r="1581">
          <cell r="A1581">
            <v>0</v>
          </cell>
          <cell r="B1581">
            <v>0</v>
          </cell>
          <cell r="C1581">
            <v>0</v>
          </cell>
          <cell r="D1581">
            <v>0</v>
          </cell>
          <cell r="E1581">
            <v>0</v>
          </cell>
        </row>
        <row r="1582">
          <cell r="A1582">
            <v>0</v>
          </cell>
          <cell r="B1582">
            <v>0</v>
          </cell>
          <cell r="C1582">
            <v>0</v>
          </cell>
          <cell r="D1582">
            <v>0</v>
          </cell>
          <cell r="E1582">
            <v>0</v>
          </cell>
        </row>
        <row r="1583">
          <cell r="A1583">
            <v>0</v>
          </cell>
          <cell r="B1583">
            <v>0</v>
          </cell>
          <cell r="C1583">
            <v>0</v>
          </cell>
          <cell r="D1583">
            <v>0</v>
          </cell>
          <cell r="E1583">
            <v>0</v>
          </cell>
        </row>
        <row r="1584">
          <cell r="A1584">
            <v>0</v>
          </cell>
          <cell r="B1584">
            <v>0</v>
          </cell>
          <cell r="C1584">
            <v>0</v>
          </cell>
          <cell r="D1584">
            <v>0</v>
          </cell>
          <cell r="E1584">
            <v>0</v>
          </cell>
        </row>
        <row r="1585">
          <cell r="A1585">
            <v>0</v>
          </cell>
          <cell r="B1585">
            <v>0</v>
          </cell>
          <cell r="C1585">
            <v>0</v>
          </cell>
          <cell r="D1585">
            <v>0</v>
          </cell>
          <cell r="E1585">
            <v>0</v>
          </cell>
        </row>
        <row r="1586">
          <cell r="A1586">
            <v>0</v>
          </cell>
          <cell r="B1586">
            <v>0</v>
          </cell>
          <cell r="C1586">
            <v>0</v>
          </cell>
          <cell r="D1586">
            <v>0</v>
          </cell>
          <cell r="E1586">
            <v>0</v>
          </cell>
        </row>
        <row r="1587">
          <cell r="A1587">
            <v>0</v>
          </cell>
          <cell r="B1587">
            <v>0</v>
          </cell>
          <cell r="C1587">
            <v>0</v>
          </cell>
          <cell r="D1587">
            <v>0</v>
          </cell>
          <cell r="E1587">
            <v>0</v>
          </cell>
        </row>
        <row r="1588">
          <cell r="A1588">
            <v>0</v>
          </cell>
          <cell r="B1588">
            <v>0</v>
          </cell>
          <cell r="C1588">
            <v>0</v>
          </cell>
          <cell r="D1588">
            <v>0</v>
          </cell>
          <cell r="E1588">
            <v>0</v>
          </cell>
        </row>
        <row r="1589">
          <cell r="A1589">
            <v>0</v>
          </cell>
          <cell r="B1589">
            <v>0</v>
          </cell>
          <cell r="C1589">
            <v>0</v>
          </cell>
          <cell r="D1589">
            <v>0</v>
          </cell>
          <cell r="E1589">
            <v>0</v>
          </cell>
        </row>
        <row r="1590">
          <cell r="A1590">
            <v>0</v>
          </cell>
          <cell r="B1590">
            <v>0</v>
          </cell>
          <cell r="C1590">
            <v>0</v>
          </cell>
          <cell r="D1590">
            <v>0</v>
          </cell>
          <cell r="E1590">
            <v>0</v>
          </cell>
        </row>
        <row r="1591">
          <cell r="A1591">
            <v>0</v>
          </cell>
          <cell r="B1591">
            <v>0</v>
          </cell>
          <cell r="C1591">
            <v>0</v>
          </cell>
          <cell r="D1591">
            <v>0</v>
          </cell>
          <cell r="E1591">
            <v>0</v>
          </cell>
        </row>
        <row r="1592">
          <cell r="A1592">
            <v>0</v>
          </cell>
          <cell r="B1592">
            <v>0</v>
          </cell>
          <cell r="C1592">
            <v>0</v>
          </cell>
          <cell r="D1592">
            <v>0</v>
          </cell>
          <cell r="E1592">
            <v>0</v>
          </cell>
        </row>
        <row r="1593">
          <cell r="A1593">
            <v>0</v>
          </cell>
          <cell r="B1593">
            <v>0</v>
          </cell>
          <cell r="C1593">
            <v>0</v>
          </cell>
          <cell r="D1593">
            <v>0</v>
          </cell>
          <cell r="E1593">
            <v>0</v>
          </cell>
        </row>
        <row r="1594">
          <cell r="A1594">
            <v>0</v>
          </cell>
          <cell r="B1594">
            <v>0</v>
          </cell>
          <cell r="C1594">
            <v>0</v>
          </cell>
          <cell r="D1594">
            <v>0</v>
          </cell>
          <cell r="E1594">
            <v>0</v>
          </cell>
        </row>
        <row r="1595">
          <cell r="A1595">
            <v>0</v>
          </cell>
          <cell r="B1595">
            <v>0</v>
          </cell>
          <cell r="C1595">
            <v>0</v>
          </cell>
          <cell r="D1595">
            <v>0</v>
          </cell>
          <cell r="E1595">
            <v>0</v>
          </cell>
        </row>
        <row r="1596">
          <cell r="A1596">
            <v>0</v>
          </cell>
          <cell r="B1596">
            <v>0</v>
          </cell>
          <cell r="C1596">
            <v>0</v>
          </cell>
          <cell r="D1596">
            <v>0</v>
          </cell>
          <cell r="E1596">
            <v>0</v>
          </cell>
        </row>
        <row r="1597">
          <cell r="A1597">
            <v>0</v>
          </cell>
          <cell r="B1597">
            <v>0</v>
          </cell>
          <cell r="C1597">
            <v>0</v>
          </cell>
          <cell r="D1597">
            <v>0</v>
          </cell>
          <cell r="E1597">
            <v>0</v>
          </cell>
        </row>
        <row r="1598">
          <cell r="A1598">
            <v>0</v>
          </cell>
          <cell r="B1598">
            <v>0</v>
          </cell>
          <cell r="C1598">
            <v>0</v>
          </cell>
          <cell r="D1598">
            <v>0</v>
          </cell>
          <cell r="E1598">
            <v>0</v>
          </cell>
        </row>
        <row r="1599">
          <cell r="A1599">
            <v>0</v>
          </cell>
          <cell r="B1599">
            <v>0</v>
          </cell>
          <cell r="C1599">
            <v>0</v>
          </cell>
          <cell r="D1599">
            <v>0</v>
          </cell>
          <cell r="E1599">
            <v>0</v>
          </cell>
        </row>
        <row r="1600">
          <cell r="A1600">
            <v>0</v>
          </cell>
          <cell r="B1600">
            <v>0</v>
          </cell>
          <cell r="C1600">
            <v>0</v>
          </cell>
          <cell r="D1600">
            <v>0</v>
          </cell>
          <cell r="E1600">
            <v>0</v>
          </cell>
        </row>
        <row r="1601">
          <cell r="A1601">
            <v>0</v>
          </cell>
          <cell r="B1601">
            <v>0</v>
          </cell>
          <cell r="C1601">
            <v>0</v>
          </cell>
          <cell r="D1601">
            <v>0</v>
          </cell>
          <cell r="E1601">
            <v>0</v>
          </cell>
        </row>
        <row r="1602">
          <cell r="A1602">
            <v>0</v>
          </cell>
          <cell r="B1602">
            <v>0</v>
          </cell>
          <cell r="C1602">
            <v>0</v>
          </cell>
          <cell r="D1602">
            <v>0</v>
          </cell>
          <cell r="E1602">
            <v>0</v>
          </cell>
        </row>
        <row r="1603">
          <cell r="A1603">
            <v>0</v>
          </cell>
          <cell r="B1603">
            <v>0</v>
          </cell>
          <cell r="C1603">
            <v>0</v>
          </cell>
          <cell r="D1603">
            <v>0</v>
          </cell>
          <cell r="E1603">
            <v>0</v>
          </cell>
        </row>
        <row r="1604">
          <cell r="A1604">
            <v>0</v>
          </cell>
          <cell r="B1604">
            <v>0</v>
          </cell>
          <cell r="C1604">
            <v>0</v>
          </cell>
          <cell r="D1604">
            <v>0</v>
          </cell>
          <cell r="E1604">
            <v>0</v>
          </cell>
        </row>
        <row r="1605">
          <cell r="A1605">
            <v>0</v>
          </cell>
          <cell r="B1605">
            <v>0</v>
          </cell>
          <cell r="C1605">
            <v>0</v>
          </cell>
          <cell r="D1605">
            <v>0</v>
          </cell>
          <cell r="E1605">
            <v>0</v>
          </cell>
        </row>
        <row r="1606">
          <cell r="A1606">
            <v>0</v>
          </cell>
          <cell r="B1606">
            <v>0</v>
          </cell>
          <cell r="C1606">
            <v>0</v>
          </cell>
          <cell r="D1606">
            <v>0</v>
          </cell>
          <cell r="E1606">
            <v>0</v>
          </cell>
        </row>
        <row r="1607">
          <cell r="A1607">
            <v>0</v>
          </cell>
          <cell r="B1607">
            <v>0</v>
          </cell>
          <cell r="C1607">
            <v>0</v>
          </cell>
          <cell r="D1607">
            <v>0</v>
          </cell>
          <cell r="E1607">
            <v>0</v>
          </cell>
        </row>
        <row r="1608">
          <cell r="A1608">
            <v>0</v>
          </cell>
          <cell r="B1608">
            <v>0</v>
          </cell>
          <cell r="C1608">
            <v>0</v>
          </cell>
          <cell r="D1608">
            <v>0</v>
          </cell>
          <cell r="E1608">
            <v>0</v>
          </cell>
        </row>
        <row r="1609">
          <cell r="A1609">
            <v>0</v>
          </cell>
          <cell r="B1609">
            <v>0</v>
          </cell>
          <cell r="C1609">
            <v>0</v>
          </cell>
          <cell r="D1609">
            <v>0</v>
          </cell>
          <cell r="E1609">
            <v>0</v>
          </cell>
        </row>
        <row r="1610">
          <cell r="A1610">
            <v>0</v>
          </cell>
          <cell r="B1610">
            <v>0</v>
          </cell>
          <cell r="C1610">
            <v>0</v>
          </cell>
          <cell r="D1610">
            <v>0</v>
          </cell>
          <cell r="E1610">
            <v>0</v>
          </cell>
        </row>
        <row r="1611">
          <cell r="A1611">
            <v>0</v>
          </cell>
          <cell r="B1611">
            <v>0</v>
          </cell>
          <cell r="C1611">
            <v>0</v>
          </cell>
          <cell r="D1611">
            <v>0</v>
          </cell>
          <cell r="E1611">
            <v>0</v>
          </cell>
        </row>
        <row r="1612">
          <cell r="A1612">
            <v>0</v>
          </cell>
          <cell r="B1612">
            <v>0</v>
          </cell>
          <cell r="C1612">
            <v>0</v>
          </cell>
          <cell r="D1612">
            <v>0</v>
          </cell>
          <cell r="E1612">
            <v>0</v>
          </cell>
        </row>
        <row r="1613">
          <cell r="A1613">
            <v>0</v>
          </cell>
          <cell r="B1613">
            <v>0</v>
          </cell>
          <cell r="C1613">
            <v>0</v>
          </cell>
          <cell r="D1613">
            <v>0</v>
          </cell>
          <cell r="E1613">
            <v>0</v>
          </cell>
        </row>
        <row r="1614">
          <cell r="A1614">
            <v>0</v>
          </cell>
          <cell r="B1614">
            <v>0</v>
          </cell>
          <cell r="C1614">
            <v>0</v>
          </cell>
          <cell r="D1614">
            <v>0</v>
          </cell>
          <cell r="E1614">
            <v>0</v>
          </cell>
        </row>
        <row r="1615">
          <cell r="A1615">
            <v>0</v>
          </cell>
          <cell r="B1615">
            <v>0</v>
          </cell>
          <cell r="C1615">
            <v>0</v>
          </cell>
          <cell r="D1615">
            <v>0</v>
          </cell>
          <cell r="E1615">
            <v>0</v>
          </cell>
        </row>
        <row r="1616">
          <cell r="A1616">
            <v>0</v>
          </cell>
          <cell r="B1616">
            <v>0</v>
          </cell>
          <cell r="C1616">
            <v>0</v>
          </cell>
          <cell r="D1616">
            <v>0</v>
          </cell>
          <cell r="E1616">
            <v>0</v>
          </cell>
        </row>
        <row r="1617">
          <cell r="A1617">
            <v>0</v>
          </cell>
          <cell r="B1617">
            <v>0</v>
          </cell>
          <cell r="C1617">
            <v>0</v>
          </cell>
          <cell r="D1617">
            <v>0</v>
          </cell>
          <cell r="E1617">
            <v>0</v>
          </cell>
        </row>
        <row r="1618">
          <cell r="A1618">
            <v>0</v>
          </cell>
          <cell r="B1618">
            <v>0</v>
          </cell>
          <cell r="C1618">
            <v>0</v>
          </cell>
          <cell r="D1618">
            <v>0</v>
          </cell>
          <cell r="E1618">
            <v>0</v>
          </cell>
        </row>
        <row r="1619">
          <cell r="A1619">
            <v>0</v>
          </cell>
          <cell r="B1619">
            <v>0</v>
          </cell>
          <cell r="C1619">
            <v>0</v>
          </cell>
          <cell r="D1619">
            <v>0</v>
          </cell>
          <cell r="E1619">
            <v>0</v>
          </cell>
        </row>
        <row r="1620">
          <cell r="A1620">
            <v>0</v>
          </cell>
          <cell r="B1620">
            <v>0</v>
          </cell>
          <cell r="C1620">
            <v>0</v>
          </cell>
          <cell r="D1620">
            <v>0</v>
          </cell>
          <cell r="E1620">
            <v>0</v>
          </cell>
        </row>
        <row r="1621">
          <cell r="A1621">
            <v>0</v>
          </cell>
          <cell r="B1621">
            <v>0</v>
          </cell>
          <cell r="C1621">
            <v>0</v>
          </cell>
          <cell r="D1621">
            <v>0</v>
          </cell>
          <cell r="E1621">
            <v>0</v>
          </cell>
        </row>
        <row r="1622">
          <cell r="A1622">
            <v>0</v>
          </cell>
          <cell r="B1622">
            <v>0</v>
          </cell>
          <cell r="C1622">
            <v>0</v>
          </cell>
          <cell r="D1622">
            <v>0</v>
          </cell>
          <cell r="E1622">
            <v>0</v>
          </cell>
        </row>
        <row r="1623">
          <cell r="A1623">
            <v>0</v>
          </cell>
          <cell r="B1623">
            <v>0</v>
          </cell>
          <cell r="C1623">
            <v>0</v>
          </cell>
          <cell r="D1623">
            <v>0</v>
          </cell>
          <cell r="E1623">
            <v>0</v>
          </cell>
        </row>
        <row r="1624">
          <cell r="A1624">
            <v>0</v>
          </cell>
          <cell r="B1624">
            <v>0</v>
          </cell>
          <cell r="C1624">
            <v>0</v>
          </cell>
          <cell r="D1624">
            <v>0</v>
          </cell>
          <cell r="E1624">
            <v>0</v>
          </cell>
        </row>
        <row r="1625">
          <cell r="A1625">
            <v>0</v>
          </cell>
          <cell r="B1625">
            <v>0</v>
          </cell>
          <cell r="C1625">
            <v>0</v>
          </cell>
          <cell r="D1625">
            <v>0</v>
          </cell>
          <cell r="E1625">
            <v>0</v>
          </cell>
        </row>
        <row r="1626">
          <cell r="A1626">
            <v>0</v>
          </cell>
          <cell r="B1626">
            <v>0</v>
          </cell>
          <cell r="C1626">
            <v>0</v>
          </cell>
          <cell r="D1626">
            <v>0</v>
          </cell>
          <cell r="E1626">
            <v>0</v>
          </cell>
        </row>
        <row r="1627">
          <cell r="A1627">
            <v>0</v>
          </cell>
          <cell r="B1627">
            <v>0</v>
          </cell>
          <cell r="C1627">
            <v>0</v>
          </cell>
          <cell r="D1627">
            <v>0</v>
          </cell>
          <cell r="E1627">
            <v>0</v>
          </cell>
        </row>
        <row r="1628">
          <cell r="A1628">
            <v>0</v>
          </cell>
          <cell r="B1628">
            <v>0</v>
          </cell>
          <cell r="C1628">
            <v>0</v>
          </cell>
          <cell r="D1628">
            <v>0</v>
          </cell>
          <cell r="E1628">
            <v>0</v>
          </cell>
        </row>
        <row r="1629">
          <cell r="A1629">
            <v>0</v>
          </cell>
          <cell r="B1629">
            <v>0</v>
          </cell>
          <cell r="C1629">
            <v>0</v>
          </cell>
          <cell r="D1629">
            <v>0</v>
          </cell>
          <cell r="E1629">
            <v>0</v>
          </cell>
        </row>
        <row r="1630">
          <cell r="A1630">
            <v>0</v>
          </cell>
          <cell r="B1630">
            <v>0</v>
          </cell>
          <cell r="C1630">
            <v>0</v>
          </cell>
          <cell r="D1630">
            <v>0</v>
          </cell>
          <cell r="E1630">
            <v>0</v>
          </cell>
        </row>
        <row r="1631">
          <cell r="A1631">
            <v>0</v>
          </cell>
          <cell r="B1631">
            <v>0</v>
          </cell>
          <cell r="C1631">
            <v>0</v>
          </cell>
          <cell r="D1631">
            <v>0</v>
          </cell>
          <cell r="E1631">
            <v>0</v>
          </cell>
        </row>
        <row r="1632">
          <cell r="A1632">
            <v>0</v>
          </cell>
          <cell r="B1632">
            <v>0</v>
          </cell>
          <cell r="C1632">
            <v>0</v>
          </cell>
          <cell r="D1632">
            <v>0</v>
          </cell>
          <cell r="E1632">
            <v>0</v>
          </cell>
        </row>
        <row r="1633">
          <cell r="A1633">
            <v>0</v>
          </cell>
          <cell r="B1633">
            <v>0</v>
          </cell>
          <cell r="C1633">
            <v>0</v>
          </cell>
          <cell r="D1633">
            <v>0</v>
          </cell>
          <cell r="E1633">
            <v>0</v>
          </cell>
        </row>
        <row r="1634">
          <cell r="A1634">
            <v>0</v>
          </cell>
          <cell r="B1634">
            <v>0</v>
          </cell>
          <cell r="C1634">
            <v>0</v>
          </cell>
          <cell r="D1634">
            <v>0</v>
          </cell>
          <cell r="E1634">
            <v>0</v>
          </cell>
        </row>
        <row r="1635">
          <cell r="A1635">
            <v>0</v>
          </cell>
          <cell r="B1635">
            <v>0</v>
          </cell>
          <cell r="C1635">
            <v>0</v>
          </cell>
          <cell r="D1635">
            <v>0</v>
          </cell>
          <cell r="E1635">
            <v>0</v>
          </cell>
        </row>
        <row r="1636">
          <cell r="A1636">
            <v>0</v>
          </cell>
          <cell r="B1636">
            <v>0</v>
          </cell>
          <cell r="C1636">
            <v>0</v>
          </cell>
          <cell r="D1636">
            <v>0</v>
          </cell>
          <cell r="E1636">
            <v>0</v>
          </cell>
        </row>
        <row r="1637">
          <cell r="A1637">
            <v>0</v>
          </cell>
          <cell r="B1637">
            <v>0</v>
          </cell>
          <cell r="C1637">
            <v>0</v>
          </cell>
          <cell r="D1637">
            <v>0</v>
          </cell>
          <cell r="E1637">
            <v>0</v>
          </cell>
        </row>
        <row r="1638">
          <cell r="A1638">
            <v>0</v>
          </cell>
          <cell r="B1638">
            <v>0</v>
          </cell>
          <cell r="C1638">
            <v>0</v>
          </cell>
          <cell r="D1638">
            <v>0</v>
          </cell>
          <cell r="E1638">
            <v>0</v>
          </cell>
        </row>
        <row r="1639">
          <cell r="A1639">
            <v>0</v>
          </cell>
          <cell r="B1639">
            <v>0</v>
          </cell>
          <cell r="C1639">
            <v>0</v>
          </cell>
          <cell r="D1639">
            <v>0</v>
          </cell>
          <cell r="E1639">
            <v>0</v>
          </cell>
        </row>
        <row r="1640">
          <cell r="A1640">
            <v>0</v>
          </cell>
          <cell r="B1640">
            <v>0</v>
          </cell>
          <cell r="C1640">
            <v>0</v>
          </cell>
          <cell r="D1640">
            <v>0</v>
          </cell>
          <cell r="E1640">
            <v>0</v>
          </cell>
        </row>
        <row r="1641">
          <cell r="A1641">
            <v>0</v>
          </cell>
          <cell r="B1641">
            <v>0</v>
          </cell>
          <cell r="C1641">
            <v>0</v>
          </cell>
          <cell r="D1641">
            <v>0</v>
          </cell>
          <cell r="E1641">
            <v>0</v>
          </cell>
        </row>
      </sheetData>
      <sheetData sheetId="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nnages"/>
      <sheetName val="summary"/>
      <sheetName val="details"/>
      <sheetName val="Analysis"/>
      <sheetName val="Sheet1"/>
    </sheetNames>
    <sheetDataSet>
      <sheetData sheetId="0"/>
      <sheetData sheetId="1"/>
      <sheetData sheetId="2"/>
      <sheetData sheetId="3">
        <row r="57">
          <cell r="E57" t="str">
            <v>Ashford STC</v>
          </cell>
          <cell r="F57">
            <v>26670.599999999598</v>
          </cell>
          <cell r="G57">
            <v>27.404943181818155</v>
          </cell>
          <cell r="H57">
            <v>7309.0627762498825</v>
          </cell>
        </row>
        <row r="58">
          <cell r="E58" t="str">
            <v>Aylesford STC</v>
          </cell>
          <cell r="F58">
            <v>6819.3339999999998</v>
          </cell>
          <cell r="G58">
            <v>24.854928977272724</v>
          </cell>
          <cell r="H58">
            <v>1694.9406224230111</v>
          </cell>
        </row>
        <row r="59">
          <cell r="E59" t="str">
            <v>Budds Farm Havant STC</v>
          </cell>
          <cell r="F59">
            <v>48194.60000000018</v>
          </cell>
          <cell r="G59">
            <v>23.682861643835615</v>
          </cell>
          <cell r="H59">
            <v>11413.860437800042</v>
          </cell>
        </row>
        <row r="60">
          <cell r="E60" t="str">
            <v>Canterbury STC</v>
          </cell>
          <cell r="F60">
            <v>5061.8100000000022</v>
          </cell>
          <cell r="G60">
            <v>29.363833333333332</v>
          </cell>
          <cell r="H60">
            <v>1486.3414520500007</v>
          </cell>
        </row>
        <row r="61">
          <cell r="E61" t="str">
            <v>Ford STC</v>
          </cell>
          <cell r="F61">
            <v>12506.859999999999</v>
          </cell>
          <cell r="G61">
            <v>26.818371428571446</v>
          </cell>
          <cell r="H61">
            <v>3354.1361688514307</v>
          </cell>
        </row>
        <row r="62">
          <cell r="E62" t="str">
            <v>Fullerton STC</v>
          </cell>
          <cell r="F62">
            <v>3929.3600000000006</v>
          </cell>
          <cell r="G62">
            <v>26.831441860465109</v>
          </cell>
          <cell r="H62">
            <v>1054.303943888372</v>
          </cell>
        </row>
        <row r="63">
          <cell r="E63" t="str">
            <v>Goddards Green STC</v>
          </cell>
          <cell r="F63">
            <v>6175.4200000000019</v>
          </cell>
          <cell r="G63">
            <v>28.83489690721651</v>
          </cell>
          <cell r="H63">
            <v>1780.6759905876304</v>
          </cell>
        </row>
        <row r="64">
          <cell r="E64" t="str">
            <v>Gravesend STC</v>
          </cell>
          <cell r="F64">
            <v>7273.37</v>
          </cell>
          <cell r="G64">
            <v>23.066890243902463</v>
          </cell>
          <cell r="H64">
            <v>1677.7402749329285</v>
          </cell>
        </row>
        <row r="65">
          <cell r="E65" t="str">
            <v>Ham Hill STC</v>
          </cell>
          <cell r="F65">
            <v>6689.7199999999984</v>
          </cell>
          <cell r="G65">
            <v>25.078804347826086</v>
          </cell>
          <cell r="H65">
            <v>1677.7017902173907</v>
          </cell>
        </row>
        <row r="66">
          <cell r="E66" t="str">
            <v>Hastings STC</v>
          </cell>
          <cell r="F66">
            <v>22953.289999999979</v>
          </cell>
          <cell r="G66">
            <v>27.343726027397267</v>
          </cell>
          <cell r="H66">
            <v>6276.2847318739687</v>
          </cell>
        </row>
        <row r="67">
          <cell r="E67" t="str">
            <v>Millbrook STC</v>
          </cell>
          <cell r="F67">
            <v>37561.267999999967</v>
          </cell>
          <cell r="G67">
            <v>24.854882681564238</v>
          </cell>
          <cell r="H67">
            <v>9335.809095107923</v>
          </cell>
        </row>
        <row r="68">
          <cell r="E68" t="str">
            <v>Motney Hill STC</v>
          </cell>
          <cell r="F68">
            <v>23424.984999999866</v>
          </cell>
          <cell r="G68">
            <v>23.326846590909089</v>
          </cell>
          <cell r="H68">
            <v>5464.3103148934342</v>
          </cell>
        </row>
        <row r="69">
          <cell r="E69" t="str">
            <v>Peacehaven STC</v>
          </cell>
          <cell r="F69">
            <v>16558.580000000031</v>
          </cell>
          <cell r="G69">
            <v>28.147134670487116</v>
          </cell>
          <cell r="H69">
            <v>4660.765812120354</v>
          </cell>
        </row>
        <row r="70">
          <cell r="E70" t="str">
            <v>Queenborough STC</v>
          </cell>
          <cell r="F70">
            <v>5358.0300000000025</v>
          </cell>
          <cell r="G70">
            <v>25.681556195965417</v>
          </cell>
          <cell r="H70">
            <v>1376.0254854466864</v>
          </cell>
        </row>
        <row r="71">
          <cell r="E71" t="str">
            <v>Sandown STC</v>
          </cell>
          <cell r="F71">
            <v>9634.6750000000175</v>
          </cell>
          <cell r="G71">
            <v>32.018022598870047</v>
          </cell>
          <cell r="H71">
            <v>3084.8324188276883</v>
          </cell>
        </row>
        <row r="72">
          <cell r="E72" t="str">
            <v>Worthing STC</v>
          </cell>
          <cell r="F72">
            <v>9022.74</v>
          </cell>
          <cell r="G72">
            <v>27.668800000000015</v>
          </cell>
          <cell r="H72">
            <v>2496.4838851200016</v>
          </cell>
        </row>
      </sheetData>
      <sheetData sheetId="4"/>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OC dates"/>
    </sheetNames>
    <sheetDataSet>
      <sheetData sheetId="0">
        <row r="2">
          <cell r="A2" t="str">
            <v>Ashford STC</v>
          </cell>
          <cell r="D2">
            <v>40269</v>
          </cell>
          <cell r="E2" t="str">
            <v>Not Limited</v>
          </cell>
          <cell r="F2">
            <v>1889</v>
          </cell>
          <cell r="G2">
            <v>1</v>
          </cell>
          <cell r="H2">
            <v>1</v>
          </cell>
          <cell r="J2">
            <v>47569</v>
          </cell>
        </row>
        <row r="3">
          <cell r="A3" t="str">
            <v>Aylesford STC</v>
          </cell>
          <cell r="B3" t="str">
            <v>R00188RREN</v>
          </cell>
          <cell r="C3">
            <v>39881</v>
          </cell>
          <cell r="D3">
            <v>40222</v>
          </cell>
          <cell r="E3" t="str">
            <v>Not Limited</v>
          </cell>
          <cell r="F3">
            <v>330</v>
          </cell>
          <cell r="G3">
            <v>1</v>
          </cell>
          <cell r="H3">
            <v>1</v>
          </cell>
          <cell r="I3" t="str">
            <v>N/A</v>
          </cell>
          <cell r="J3">
            <v>47527</v>
          </cell>
        </row>
        <row r="4">
          <cell r="A4" t="str">
            <v>Budds Farm Havant STC</v>
          </cell>
          <cell r="B4" t="str">
            <v>R00175RREN</v>
          </cell>
          <cell r="C4">
            <v>39584</v>
          </cell>
          <cell r="D4">
            <v>39526</v>
          </cell>
          <cell r="E4">
            <v>46477</v>
          </cell>
          <cell r="F4">
            <v>2675</v>
          </cell>
          <cell r="G4">
            <v>3</v>
          </cell>
          <cell r="H4">
            <v>0.33</v>
          </cell>
          <cell r="I4" t="str">
            <v>March 2017, 3 MWh/certificate per output period</v>
          </cell>
          <cell r="J4">
            <v>46477</v>
          </cell>
        </row>
        <row r="5">
          <cell r="A5" t="str">
            <v>Canterbury STC</v>
          </cell>
          <cell r="B5" t="str">
            <v>R00113RREN</v>
          </cell>
          <cell r="C5">
            <v>39536</v>
          </cell>
          <cell r="D5">
            <v>38078</v>
          </cell>
          <cell r="E5">
            <v>46477</v>
          </cell>
          <cell r="F5">
            <v>360</v>
          </cell>
          <cell r="G5">
            <v>1</v>
          </cell>
          <cell r="H5">
            <v>1</v>
          </cell>
          <cell r="I5" t="str">
            <v>N/A</v>
          </cell>
          <cell r="J5">
            <v>46477</v>
          </cell>
        </row>
        <row r="6">
          <cell r="A6" t="str">
            <v>Worthing STC</v>
          </cell>
          <cell r="B6" t="str">
            <v>R00116RREN</v>
          </cell>
          <cell r="C6">
            <v>39536</v>
          </cell>
          <cell r="D6">
            <v>38139</v>
          </cell>
          <cell r="E6">
            <v>46477</v>
          </cell>
          <cell r="F6">
            <v>360</v>
          </cell>
          <cell r="G6">
            <v>1</v>
          </cell>
          <cell r="H6">
            <v>1</v>
          </cell>
          <cell r="I6" t="str">
            <v>N/A</v>
          </cell>
          <cell r="J6">
            <v>46477</v>
          </cell>
        </row>
        <row r="7">
          <cell r="A7" t="str">
            <v>Ford STC</v>
          </cell>
          <cell r="B7" t="str">
            <v>R00215RREN</v>
          </cell>
          <cell r="C7">
            <v>41253</v>
          </cell>
          <cell r="D7">
            <v>41530</v>
          </cell>
          <cell r="E7" t="str">
            <v>Not Limited</v>
          </cell>
          <cell r="F7">
            <v>752</v>
          </cell>
          <cell r="G7">
            <v>2</v>
          </cell>
          <cell r="H7">
            <v>0.5</v>
          </cell>
          <cell r="I7" t="str">
            <v>N/A</v>
          </cell>
          <cell r="J7">
            <v>48835</v>
          </cell>
        </row>
        <row r="8">
          <cell r="A8" t="str">
            <v>Fullerton STC</v>
          </cell>
          <cell r="B8" t="str">
            <v>R00173RREN</v>
          </cell>
          <cell r="C8">
            <v>39536</v>
          </cell>
          <cell r="D8">
            <v>39295</v>
          </cell>
          <cell r="E8">
            <v>46477</v>
          </cell>
          <cell r="F8">
            <v>528</v>
          </cell>
          <cell r="G8">
            <v>3</v>
          </cell>
          <cell r="H8">
            <v>0.33</v>
          </cell>
          <cell r="I8" t="str">
            <v>January 2017, 3 MWh/certificate per output period</v>
          </cell>
          <cell r="J8">
            <v>46477</v>
          </cell>
        </row>
        <row r="9">
          <cell r="A9" t="str">
            <v>Goddards Green STC</v>
          </cell>
          <cell r="B9" t="str">
            <v>R00115RREN</v>
          </cell>
          <cell r="C9">
            <v>39536</v>
          </cell>
          <cell r="D9">
            <v>38139</v>
          </cell>
          <cell r="E9">
            <v>46477</v>
          </cell>
          <cell r="F9">
            <v>748</v>
          </cell>
          <cell r="G9">
            <v>3</v>
          </cell>
          <cell r="H9">
            <v>0.33</v>
          </cell>
          <cell r="I9" t="str">
            <v>March 2017, 3 MWh/certificate per output period</v>
          </cell>
          <cell r="J9">
            <v>46477</v>
          </cell>
        </row>
        <row r="10">
          <cell r="A10" t="str">
            <v>Gravesend STC</v>
          </cell>
          <cell r="B10" t="str">
            <v>R00172RREN</v>
          </cell>
          <cell r="C10">
            <v>39536</v>
          </cell>
          <cell r="D10">
            <v>39264</v>
          </cell>
          <cell r="E10">
            <v>46477</v>
          </cell>
          <cell r="F10">
            <v>528</v>
          </cell>
          <cell r="G10">
            <v>3</v>
          </cell>
          <cell r="H10">
            <v>0.33</v>
          </cell>
          <cell r="I10" t="str">
            <v>December 2016, 3 MWh/certificate per output period</v>
          </cell>
          <cell r="J10">
            <v>46477</v>
          </cell>
        </row>
        <row r="11">
          <cell r="A11" t="str">
            <v>Ham Hill STC</v>
          </cell>
          <cell r="B11" t="str">
            <v>R00187RREN</v>
          </cell>
          <cell r="C11">
            <v>39862</v>
          </cell>
          <cell r="D11">
            <v>40210</v>
          </cell>
          <cell r="E11" t="str">
            <v>Not Limited</v>
          </cell>
          <cell r="F11">
            <v>330</v>
          </cell>
          <cell r="G11">
            <v>1</v>
          </cell>
          <cell r="H11">
            <v>1</v>
          </cell>
          <cell r="I11" t="str">
            <v>N/A</v>
          </cell>
          <cell r="J11">
            <v>47515</v>
          </cell>
        </row>
        <row r="12">
          <cell r="A12" t="str">
            <v>Hastings STC</v>
          </cell>
          <cell r="B12" t="str">
            <v>R00214RREN</v>
          </cell>
          <cell r="C12">
            <v>41253</v>
          </cell>
          <cell r="D12">
            <v>41361</v>
          </cell>
          <cell r="E12" t="str">
            <v>Not Limited</v>
          </cell>
          <cell r="F12">
            <v>752</v>
          </cell>
          <cell r="G12">
            <v>2</v>
          </cell>
          <cell r="H12">
            <v>0.5</v>
          </cell>
          <cell r="I12" t="str">
            <v>N/A</v>
          </cell>
          <cell r="J12">
            <v>48666</v>
          </cell>
        </row>
        <row r="13">
          <cell r="A13" t="str">
            <v>Millbrook STC</v>
          </cell>
          <cell r="B13" t="str">
            <v>R00176RREN</v>
          </cell>
          <cell r="C13">
            <v>39587</v>
          </cell>
          <cell r="D13">
            <v>39556</v>
          </cell>
          <cell r="E13">
            <v>46477</v>
          </cell>
          <cell r="F13">
            <v>1941</v>
          </cell>
          <cell r="G13">
            <v>3</v>
          </cell>
          <cell r="H13">
            <v>0.33</v>
          </cell>
          <cell r="I13" t="str">
            <v>March 2017, 3 MWh/certificate per output period</v>
          </cell>
          <cell r="J13">
            <v>46477</v>
          </cell>
        </row>
        <row r="14">
          <cell r="A14" t="str">
            <v>Motney Hill STC</v>
          </cell>
          <cell r="B14" t="str">
            <v>R00174RREN</v>
          </cell>
          <cell r="C14">
            <v>39536</v>
          </cell>
          <cell r="D14">
            <v>39295</v>
          </cell>
          <cell r="E14">
            <v>46477</v>
          </cell>
          <cell r="F14">
            <v>758</v>
          </cell>
          <cell r="G14">
            <v>1</v>
          </cell>
          <cell r="H14">
            <v>1</v>
          </cell>
          <cell r="I14" t="str">
            <v>N/A</v>
          </cell>
          <cell r="J14">
            <v>46477</v>
          </cell>
        </row>
        <row r="15">
          <cell r="A15" t="str">
            <v>Peacehaven STC</v>
          </cell>
          <cell r="B15" t="str">
            <v>R00212RREN</v>
          </cell>
          <cell r="C15">
            <v>40998</v>
          </cell>
          <cell r="D15">
            <v>41297</v>
          </cell>
          <cell r="E15" t="str">
            <v>Not Limited</v>
          </cell>
          <cell r="F15">
            <v>1225</v>
          </cell>
          <cell r="G15">
            <v>2</v>
          </cell>
          <cell r="H15">
            <v>0.5</v>
          </cell>
          <cell r="I15" t="str">
            <v>N/A</v>
          </cell>
          <cell r="J15">
            <v>48602</v>
          </cell>
        </row>
        <row r="16">
          <cell r="A16" t="str">
            <v>Queenborough STC</v>
          </cell>
          <cell r="B16" t="str">
            <v>R00114RREN</v>
          </cell>
          <cell r="C16">
            <v>39536</v>
          </cell>
          <cell r="D16">
            <v>38078</v>
          </cell>
          <cell r="E16">
            <v>46477</v>
          </cell>
          <cell r="F16">
            <v>360</v>
          </cell>
          <cell r="G16">
            <v>1</v>
          </cell>
          <cell r="H16">
            <v>1</v>
          </cell>
          <cell r="I16" t="str">
            <v>N/A</v>
          </cell>
          <cell r="J16">
            <v>46477</v>
          </cell>
        </row>
        <row r="17">
          <cell r="A17" t="str">
            <v>Sandown STC</v>
          </cell>
          <cell r="B17" t="str">
            <v>R00216RREN</v>
          </cell>
          <cell r="C17">
            <v>41253</v>
          </cell>
          <cell r="D17">
            <v>41401</v>
          </cell>
          <cell r="E17" t="str">
            <v>Not Limited</v>
          </cell>
          <cell r="F17">
            <v>350</v>
          </cell>
          <cell r="G17">
            <v>2</v>
          </cell>
          <cell r="H17">
            <v>0.5</v>
          </cell>
          <cell r="I17" t="str">
            <v>N/A</v>
          </cell>
          <cell r="J17">
            <v>48706</v>
          </cell>
        </row>
        <row r="18">
          <cell r="E18" t="str">
            <v>Check 1</v>
          </cell>
        </row>
        <row r="19">
          <cell r="E19">
            <v>39624</v>
          </cell>
        </row>
        <row r="22">
          <cell r="A22" t="str">
            <v>3.39 ROCs can only be issued to each generating station/additional capacity for a period of 20 years and cannot be issued beyond 31 March 2037. For certain generating stations, ROCs can only be issued on generation that occurred up to the original end date of the RO (</v>
          </cell>
        </row>
        <row r="23">
          <cell r="A23" t="str">
            <v>For certain generating stations, ROCs can be issued for generation that occurred up to the original end date of the RO, 31 March 2027. This may be a period of slightly more or slightly fewer than 20 years depending on the station’s accreditation date.</v>
          </cell>
        </row>
        <row r="26">
          <cell r="A26" t="str">
            <v>Check 1:</v>
          </cell>
          <cell r="B26" t="str">
            <v>Operators of generating stations that have an accreditation date of on or before 25 June 2008 will not be issued with ROCs for generation beyond 31 March 2027. This includes any additional capacity that was commissioned at the generating station on or before 25 June 2008.</v>
          </cell>
        </row>
        <row r="27">
          <cell r="A27" t="str">
            <v>Check 2:</v>
          </cell>
          <cell r="B27" t="str">
            <v>Operators of generating stations that have an accreditation date after 25 June 2008 will see their RO support end on the 20th anniversary of their accreditation date or 31 March 2037, whichever is the earlier.</v>
          </cell>
        </row>
        <row r="28">
          <cell r="A28" t="str">
            <v>Check 3:</v>
          </cell>
          <cell r="B28" t="str">
            <v>Landfill gas, sewage gas, offshore wind, wave and PV generating stations (TIC) accredited on or before 11 July 2006 (the date of the publication of the Energy Review Report) receive 1 ROC/MWh.</v>
          </cell>
        </row>
        <row r="29">
          <cell r="A29" t="str">
            <v>Check 4:</v>
          </cell>
          <cell r="B29" t="str">
            <v>Landfill gas and sewage gas generating stations (TIC) accredited between 12 July 2006 and 31 March 2009 inclusive, receive 1 ROC/MWh.</v>
          </cell>
        </row>
        <row r="30">
          <cell r="A30" t="str">
            <v>Check 5:</v>
          </cell>
          <cell r="B30" t="str">
            <v>Landfill gas and sewage gas generating stations (TIC) which were granted preliminary accreditation on or before 31 March 2009 and which were commissioned before 1 April 2011, receive 1 ROC/MWh.</v>
          </cell>
        </row>
        <row r="31">
          <cell r="A31" t="str">
            <v>Check 6:</v>
          </cell>
          <cell r="B31" t="str">
            <v>Landfill and sewage gas generating stations which were granted preliminary accreditation on or before 31 March 2009 and commissioned on or before 31 March 2011 and subsequently added additional capacity on or before 31 March 2011, receive 1 ROC/MWh on electricity generated using both the original accredited capacity as well as the additional capacity added on or before 31 March 2011.</v>
          </cell>
        </row>
      </sheetData>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 Total capacity"/>
      <sheetName val="demand and forecast"/>
      <sheetName val="5. Headroom capacity"/>
      <sheetName val="4. Tradeable capacity"/>
    </sheetNames>
    <sheetDataSet>
      <sheetData sheetId="0">
        <row r="9">
          <cell r="C9" t="str">
            <v>BUDDS FARM HAVANT STC</v>
          </cell>
          <cell r="D9">
            <v>22620.363400339382</v>
          </cell>
          <cell r="E9">
            <v>22620.363400339382</v>
          </cell>
          <cell r="F9">
            <v>22620.363400339382</v>
          </cell>
          <cell r="G9">
            <v>22588.28571428571</v>
          </cell>
          <cell r="H9">
            <v>22588.28571428571</v>
          </cell>
          <cell r="I9">
            <v>22588.28571428571</v>
          </cell>
          <cell r="J9">
            <v>22588.28571428571</v>
          </cell>
          <cell r="K9">
            <v>22588.28571428571</v>
          </cell>
          <cell r="L9">
            <v>22588.28571428571</v>
          </cell>
          <cell r="M9">
            <v>22588.28571428571</v>
          </cell>
          <cell r="N9">
            <v>22588.28571428571</v>
          </cell>
          <cell r="O9">
            <v>22588.28571428571</v>
          </cell>
          <cell r="P9">
            <v>22588.28571428571</v>
          </cell>
          <cell r="Q9">
            <v>22588.28571428571</v>
          </cell>
        </row>
        <row r="10">
          <cell r="C10" t="str">
            <v>FULLERTON STC</v>
          </cell>
          <cell r="D10">
            <v>5096</v>
          </cell>
          <cell r="E10">
            <v>5096</v>
          </cell>
          <cell r="F10">
            <v>5096</v>
          </cell>
          <cell r="G10">
            <v>4680.3428571428576</v>
          </cell>
          <cell r="H10">
            <v>4680.3428571428576</v>
          </cell>
          <cell r="I10">
            <v>4680.3428571428576</v>
          </cell>
          <cell r="J10">
            <v>4680.3428571428576</v>
          </cell>
          <cell r="K10">
            <v>4680.3428571428576</v>
          </cell>
          <cell r="L10">
            <v>4680.3428571428576</v>
          </cell>
          <cell r="M10">
            <v>4680.3428571428576</v>
          </cell>
          <cell r="N10">
            <v>4680.3428571428576</v>
          </cell>
          <cell r="O10">
            <v>4680.3428571428576</v>
          </cell>
          <cell r="P10">
            <v>4680.3428571428576</v>
          </cell>
          <cell r="Q10">
            <v>4680.3428571428576</v>
          </cell>
        </row>
        <row r="11">
          <cell r="C11" t="str">
            <v>MILLBROOK STC</v>
          </cell>
          <cell r="D11">
            <v>17000</v>
          </cell>
          <cell r="E11">
            <v>17147</v>
          </cell>
          <cell r="F11">
            <v>18500</v>
          </cell>
          <cell r="G11">
            <v>18154.057142857146</v>
          </cell>
          <cell r="H11">
            <v>18154.057142857146</v>
          </cell>
          <cell r="I11">
            <v>18154.057142857146</v>
          </cell>
          <cell r="J11">
            <v>18154.057142857146</v>
          </cell>
          <cell r="K11">
            <v>18154.057142857146</v>
          </cell>
          <cell r="L11">
            <v>18154.057142857146</v>
          </cell>
          <cell r="M11">
            <v>18154.057142857146</v>
          </cell>
          <cell r="N11">
            <v>18154.057142857146</v>
          </cell>
          <cell r="O11">
            <v>18154.057142857146</v>
          </cell>
          <cell r="P11">
            <v>18154.057142857146</v>
          </cell>
          <cell r="Q11">
            <v>18154.057142857146</v>
          </cell>
        </row>
        <row r="12">
          <cell r="C12" t="str">
            <v>SANDOWN STC</v>
          </cell>
          <cell r="D12">
            <v>4821.4616957735225</v>
          </cell>
          <cell r="E12">
            <v>4821.4616957735225</v>
          </cell>
          <cell r="F12">
            <v>4821.4616957735225</v>
          </cell>
          <cell r="G12">
            <v>4821.4616957735225</v>
          </cell>
          <cell r="H12">
            <v>4821.4616957735225</v>
          </cell>
          <cell r="I12">
            <v>4821.4616957735225</v>
          </cell>
          <cell r="J12">
            <v>4821.4616957735225</v>
          </cell>
          <cell r="K12">
            <v>4821.4616957735225</v>
          </cell>
          <cell r="L12">
            <v>4821.4616957735225</v>
          </cell>
          <cell r="M12">
            <v>4821.4616957735225</v>
          </cell>
          <cell r="N12">
            <v>4821.4616957735225</v>
          </cell>
          <cell r="O12">
            <v>4821.4616957735225</v>
          </cell>
          <cell r="P12">
            <v>4821.4616957735225</v>
          </cell>
          <cell r="Q12">
            <v>4821.4616957735225</v>
          </cell>
        </row>
        <row r="13">
          <cell r="C13" t="str">
            <v>ASHFORD STC</v>
          </cell>
          <cell r="D13">
            <v>18236.399999999998</v>
          </cell>
          <cell r="E13">
            <v>18236.399999999998</v>
          </cell>
          <cell r="F13">
            <v>18236.399999999998</v>
          </cell>
          <cell r="G13">
            <v>16456.285714285714</v>
          </cell>
          <cell r="H13">
            <v>16456.285714285714</v>
          </cell>
          <cell r="I13">
            <v>16456.285714285714</v>
          </cell>
          <cell r="J13">
            <v>16456.285714285714</v>
          </cell>
          <cell r="K13">
            <v>16456.285714285714</v>
          </cell>
          <cell r="L13">
            <v>16456.285714285714</v>
          </cell>
          <cell r="M13">
            <v>16456.285714285714</v>
          </cell>
          <cell r="N13">
            <v>21661.485714285714</v>
          </cell>
          <cell r="O13">
            <v>21661.485714285714</v>
          </cell>
          <cell r="P13">
            <v>21661.485714285714</v>
          </cell>
          <cell r="Q13">
            <v>21661.485714285714</v>
          </cell>
        </row>
        <row r="14">
          <cell r="C14" t="str">
            <v>AYLESFORD STC</v>
          </cell>
          <cell r="D14">
            <v>4844.0365484363065</v>
          </cell>
          <cell r="E14">
            <v>4844.0365484363065</v>
          </cell>
          <cell r="F14">
            <v>4844.0365484363065</v>
          </cell>
          <cell r="G14">
            <v>5415.6822857142861</v>
          </cell>
          <cell r="H14">
            <v>5415.6822857142861</v>
          </cell>
          <cell r="I14">
            <v>5415.6822857142861</v>
          </cell>
          <cell r="J14">
            <v>5415.6822857142861</v>
          </cell>
          <cell r="K14">
            <v>5415.6822857142861</v>
          </cell>
          <cell r="L14">
            <v>5415.6822857142861</v>
          </cell>
          <cell r="M14">
            <v>4844.0365484363065</v>
          </cell>
          <cell r="N14">
            <v>0</v>
          </cell>
          <cell r="O14">
            <v>0</v>
          </cell>
          <cell r="P14">
            <v>0</v>
          </cell>
          <cell r="Q14">
            <v>0</v>
          </cell>
        </row>
        <row r="15">
          <cell r="C15" t="str">
            <v>CANTERBURY STC</v>
          </cell>
          <cell r="D15">
            <v>5205.2</v>
          </cell>
          <cell r="E15">
            <v>5205.2</v>
          </cell>
          <cell r="F15">
            <v>5205.2</v>
          </cell>
          <cell r="G15">
            <v>4423.5020408163264</v>
          </cell>
          <cell r="H15">
            <v>4423.5020408163264</v>
          </cell>
          <cell r="I15">
            <v>4423.5020408163264</v>
          </cell>
          <cell r="J15">
            <v>4423.5020408163264</v>
          </cell>
          <cell r="K15">
            <v>4423.5020408163264</v>
          </cell>
          <cell r="L15">
            <v>4423.5020408163264</v>
          </cell>
          <cell r="M15">
            <v>5205.2</v>
          </cell>
          <cell r="N15">
            <v>0</v>
          </cell>
          <cell r="O15">
            <v>0</v>
          </cell>
          <cell r="P15">
            <v>0</v>
          </cell>
          <cell r="Q15">
            <v>0</v>
          </cell>
        </row>
        <row r="16">
          <cell r="C16" t="str">
            <v>GRAVESEND STC</v>
          </cell>
          <cell r="D16">
            <v>3487.12</v>
          </cell>
          <cell r="E16">
            <v>3487.12</v>
          </cell>
          <cell r="F16">
            <v>3487.12</v>
          </cell>
          <cell r="G16">
            <v>4117.080816326531</v>
          </cell>
          <cell r="H16">
            <v>4117.080816326531</v>
          </cell>
          <cell r="I16">
            <v>4117.080816326531</v>
          </cell>
          <cell r="J16">
            <v>4117.080816326531</v>
          </cell>
          <cell r="K16">
            <v>4117.080816326531</v>
          </cell>
          <cell r="L16">
            <v>4117.080816326531</v>
          </cell>
          <cell r="M16">
            <v>3487.12</v>
          </cell>
          <cell r="N16">
            <v>0</v>
          </cell>
          <cell r="O16">
            <v>0</v>
          </cell>
          <cell r="P16">
            <v>0</v>
          </cell>
          <cell r="Q16">
            <v>0</v>
          </cell>
        </row>
        <row r="17">
          <cell r="C17" t="str">
            <v>HAM HILL STC</v>
          </cell>
          <cell r="D17">
            <v>3858.4</v>
          </cell>
          <cell r="E17">
            <v>3858.4</v>
          </cell>
          <cell r="F17">
            <v>3858.4</v>
          </cell>
          <cell r="G17">
            <v>3654.7315918367344</v>
          </cell>
          <cell r="H17">
            <v>3654.7315918367344</v>
          </cell>
          <cell r="I17">
            <v>3654.7315918367344</v>
          </cell>
          <cell r="J17">
            <v>3654.7315918367344</v>
          </cell>
          <cell r="K17">
            <v>3654.7315918367344</v>
          </cell>
          <cell r="L17">
            <v>3654.7315918367344</v>
          </cell>
          <cell r="M17">
            <v>3858.4</v>
          </cell>
          <cell r="N17">
            <v>23670.480548436306</v>
          </cell>
          <cell r="O17">
            <v>23670.480548436306</v>
          </cell>
          <cell r="P17">
            <v>23670.480548436306</v>
          </cell>
          <cell r="Q17">
            <v>23670.480548436306</v>
          </cell>
        </row>
        <row r="18">
          <cell r="C18" t="str">
            <v>MOTNEY HILL STC</v>
          </cell>
          <cell r="D18">
            <v>6384.924</v>
          </cell>
          <cell r="E18">
            <v>6384.924</v>
          </cell>
          <cell r="F18">
            <v>6384.924</v>
          </cell>
          <cell r="G18">
            <v>10223.456326530611</v>
          </cell>
          <cell r="H18">
            <v>10223.456326530611</v>
          </cell>
          <cell r="I18">
            <v>10223.456326530611</v>
          </cell>
          <cell r="J18">
            <v>10223.456326530611</v>
          </cell>
          <cell r="K18">
            <v>10223.456326530611</v>
          </cell>
          <cell r="L18">
            <v>10223.456326530611</v>
          </cell>
          <cell r="M18">
            <v>6384.924</v>
          </cell>
          <cell r="N18">
            <v>0</v>
          </cell>
          <cell r="O18">
            <v>0</v>
          </cell>
          <cell r="P18">
            <v>0</v>
          </cell>
          <cell r="Q18">
            <v>0</v>
          </cell>
        </row>
        <row r="19">
          <cell r="C19" t="str">
            <v>QUEENBOROUGH STC</v>
          </cell>
          <cell r="D19">
            <v>5096</v>
          </cell>
          <cell r="E19">
            <v>5096</v>
          </cell>
          <cell r="F19">
            <v>5096</v>
          </cell>
          <cell r="G19">
            <v>6065.2571428571428</v>
          </cell>
          <cell r="H19">
            <v>6065.2571428571428</v>
          </cell>
          <cell r="I19">
            <v>6065.2571428571428</v>
          </cell>
          <cell r="J19">
            <v>6065.2571428571428</v>
          </cell>
          <cell r="K19">
            <v>6065.2571428571428</v>
          </cell>
          <cell r="L19">
            <v>6065.2571428571428</v>
          </cell>
          <cell r="M19">
            <v>5096</v>
          </cell>
          <cell r="N19">
            <v>0</v>
          </cell>
          <cell r="O19">
            <v>0</v>
          </cell>
          <cell r="P19">
            <v>0</v>
          </cell>
          <cell r="Q19">
            <v>0</v>
          </cell>
        </row>
        <row r="20">
          <cell r="C20" t="str">
            <v>HASTINGS STC</v>
          </cell>
          <cell r="D20">
            <v>13633.62</v>
          </cell>
          <cell r="E20">
            <v>13633.62</v>
          </cell>
          <cell r="F20">
            <v>13633.62</v>
          </cell>
          <cell r="G20">
            <v>11653.302857142853</v>
          </cell>
          <cell r="H20">
            <v>11653.302857142853</v>
          </cell>
          <cell r="I20">
            <v>11653.302857142853</v>
          </cell>
          <cell r="J20">
            <v>11653.302857142853</v>
          </cell>
          <cell r="K20">
            <v>11653.302857142853</v>
          </cell>
          <cell r="L20">
            <v>11653.302857142853</v>
          </cell>
          <cell r="M20">
            <v>13633.62</v>
          </cell>
          <cell r="N20">
            <v>13633.62</v>
          </cell>
          <cell r="O20">
            <v>13633.62</v>
          </cell>
          <cell r="P20">
            <v>13633.62</v>
          </cell>
          <cell r="Q20">
            <v>13633.62</v>
          </cell>
        </row>
        <row r="21">
          <cell r="C21" t="str">
            <v>WORTHING STC</v>
          </cell>
          <cell r="D21">
            <v>5605.5999999999995</v>
          </cell>
          <cell r="E21">
            <v>5605.5999999999995</v>
          </cell>
          <cell r="F21">
            <v>5605.5999999999995</v>
          </cell>
          <cell r="G21">
            <v>4169.8076734693868</v>
          </cell>
          <cell r="H21">
            <v>4169.8076734693868</v>
          </cell>
          <cell r="I21">
            <v>4169.8076734693868</v>
          </cell>
          <cell r="J21">
            <v>4169.8076734693868</v>
          </cell>
          <cell r="K21">
            <v>4169.8076734693868</v>
          </cell>
          <cell r="L21">
            <v>4169.8076734693868</v>
          </cell>
          <cell r="M21">
            <v>5605.5999999999995</v>
          </cell>
          <cell r="N21">
            <v>5605.5999999999995</v>
          </cell>
          <cell r="O21">
            <v>5605.5999999999995</v>
          </cell>
          <cell r="P21">
            <v>5605.5999999999995</v>
          </cell>
          <cell r="Q21">
            <v>5605.5999999999995</v>
          </cell>
        </row>
        <row r="22">
          <cell r="C22" t="str">
            <v>FORD STC</v>
          </cell>
          <cell r="D22">
            <v>8790.6</v>
          </cell>
          <cell r="E22">
            <v>8790.6</v>
          </cell>
          <cell r="F22">
            <v>8790.6</v>
          </cell>
          <cell r="G22">
            <v>8876.1325714285704</v>
          </cell>
          <cell r="H22">
            <v>8876.1325714285704</v>
          </cell>
          <cell r="I22">
            <v>8876.1325714285704</v>
          </cell>
          <cell r="J22">
            <v>8876.1325714285704</v>
          </cell>
          <cell r="K22">
            <v>8876.1325714285704</v>
          </cell>
          <cell r="L22">
            <v>8876.1325714285704</v>
          </cell>
          <cell r="M22">
            <v>8876.1325714285704</v>
          </cell>
          <cell r="N22">
            <v>8876.1325714285704</v>
          </cell>
          <cell r="O22">
            <v>8876.1325714285704</v>
          </cell>
          <cell r="P22">
            <v>8876.1325714285704</v>
          </cell>
          <cell r="Q22">
            <v>8876.1325714285704</v>
          </cell>
        </row>
        <row r="23">
          <cell r="C23" t="str">
            <v>GODDARDS GREEN STC</v>
          </cell>
          <cell r="D23">
            <v>7032.4800000000005</v>
          </cell>
          <cell r="E23">
            <v>7032.4800000000005</v>
          </cell>
          <cell r="F23">
            <v>7032.4800000000005</v>
          </cell>
          <cell r="G23">
            <v>4325</v>
          </cell>
          <cell r="H23">
            <v>4325</v>
          </cell>
          <cell r="I23">
            <v>5293</v>
          </cell>
          <cell r="J23">
            <v>8000</v>
          </cell>
          <cell r="K23">
            <v>8000</v>
          </cell>
          <cell r="L23">
            <v>8000</v>
          </cell>
          <cell r="M23">
            <v>8000</v>
          </cell>
          <cell r="N23">
            <v>8000</v>
          </cell>
          <cell r="O23">
            <v>8000</v>
          </cell>
          <cell r="P23">
            <v>8000</v>
          </cell>
          <cell r="Q23">
            <v>8000</v>
          </cell>
        </row>
        <row r="24">
          <cell r="C24" t="str">
            <v>PEACEHAVEN STC</v>
          </cell>
          <cell r="D24">
            <v>10475.92</v>
          </cell>
          <cell r="E24">
            <v>10475.92</v>
          </cell>
          <cell r="F24">
            <v>10475.92</v>
          </cell>
          <cell r="G24">
            <v>9500</v>
          </cell>
          <cell r="H24">
            <v>9500</v>
          </cell>
          <cell r="I24">
            <v>9500</v>
          </cell>
          <cell r="J24">
            <v>9500</v>
          </cell>
          <cell r="K24">
            <v>9500</v>
          </cell>
          <cell r="L24">
            <v>9500</v>
          </cell>
          <cell r="M24">
            <v>9500</v>
          </cell>
          <cell r="N24">
            <v>9500</v>
          </cell>
          <cell r="O24">
            <v>9500</v>
          </cell>
          <cell r="P24">
            <v>9500</v>
          </cell>
          <cell r="Q24">
            <v>9500</v>
          </cell>
        </row>
        <row r="26">
          <cell r="C26" t="str">
            <v>STC capacity Hants</v>
          </cell>
          <cell r="D26">
            <v>44716.363400339382</v>
          </cell>
          <cell r="E26">
            <v>44863.363400339382</v>
          </cell>
          <cell r="F26">
            <v>46216.363400339382</v>
          </cell>
          <cell r="G26">
            <v>45422.685714285719</v>
          </cell>
          <cell r="H26">
            <v>45422.685714285719</v>
          </cell>
          <cell r="I26">
            <v>45422.685714285719</v>
          </cell>
          <cell r="J26">
            <v>45422.685714285719</v>
          </cell>
          <cell r="K26">
            <v>45422.685714285719</v>
          </cell>
          <cell r="L26">
            <v>45422.685714285719</v>
          </cell>
          <cell r="M26">
            <v>45422.685714285719</v>
          </cell>
          <cell r="N26">
            <v>45422.685714285719</v>
          </cell>
          <cell r="O26">
            <v>45422.685714285719</v>
          </cell>
          <cell r="P26">
            <v>45422.685714285719</v>
          </cell>
          <cell r="Q26">
            <v>45422.685714285719</v>
          </cell>
        </row>
        <row r="27">
          <cell r="C27" t="str">
            <v>STC capacity IOW</v>
          </cell>
          <cell r="D27">
            <v>4821.4616957735225</v>
          </cell>
          <cell r="E27">
            <v>4821.4616957735225</v>
          </cell>
          <cell r="F27">
            <v>4821.4616957735225</v>
          </cell>
          <cell r="G27">
            <v>4821.4616957735225</v>
          </cell>
          <cell r="H27">
            <v>4821.4616957735225</v>
          </cell>
          <cell r="I27">
            <v>4821.4616957735225</v>
          </cell>
          <cell r="J27">
            <v>4821.4616957735225</v>
          </cell>
          <cell r="K27">
            <v>4821.4616957735225</v>
          </cell>
          <cell r="L27">
            <v>4821.4616957735225</v>
          </cell>
          <cell r="M27">
            <v>4821.4616957735225</v>
          </cell>
          <cell r="N27">
            <v>4821.4616957735225</v>
          </cell>
          <cell r="O27">
            <v>4821.4616957735225</v>
          </cell>
          <cell r="P27">
            <v>4821.4616957735225</v>
          </cell>
          <cell r="Q27">
            <v>4821.4616957735225</v>
          </cell>
        </row>
        <row r="28">
          <cell r="C28" t="str">
            <v>STC capacity Kent</v>
          </cell>
          <cell r="D28">
            <v>47112.080548436301</v>
          </cell>
          <cell r="E28">
            <v>47112.080548436301</v>
          </cell>
          <cell r="F28">
            <v>47112.080548436301</v>
          </cell>
          <cell r="G28">
            <v>50355.995918367349</v>
          </cell>
          <cell r="H28">
            <v>50355.995918367349</v>
          </cell>
          <cell r="I28">
            <v>50355.995918367349</v>
          </cell>
          <cell r="J28">
            <v>50355.995918367349</v>
          </cell>
          <cell r="K28">
            <v>50355.995918367349</v>
          </cell>
          <cell r="L28">
            <v>50355.995918367349</v>
          </cell>
          <cell r="M28">
            <v>45331.966262722017</v>
          </cell>
          <cell r="N28">
            <v>45331.966262722024</v>
          </cell>
          <cell r="O28">
            <v>45331.966262722024</v>
          </cell>
          <cell r="P28">
            <v>45331.966262722024</v>
          </cell>
          <cell r="Q28">
            <v>45331.966262722024</v>
          </cell>
        </row>
        <row r="29">
          <cell r="C29" t="str">
            <v>STC capacity Sussex</v>
          </cell>
          <cell r="D29">
            <v>45538.22</v>
          </cell>
          <cell r="E29">
            <v>45538.22</v>
          </cell>
          <cell r="F29">
            <v>45538.22</v>
          </cell>
          <cell r="G29">
            <v>38524.243102040811</v>
          </cell>
          <cell r="H29">
            <v>38524.243102040811</v>
          </cell>
          <cell r="I29">
            <v>39492.243102040811</v>
          </cell>
          <cell r="J29">
            <v>42199.243102040811</v>
          </cell>
          <cell r="K29">
            <v>42199.243102040811</v>
          </cell>
          <cell r="L29">
            <v>42199.243102040811</v>
          </cell>
          <cell r="M29">
            <v>45615.352571428572</v>
          </cell>
          <cell r="N29">
            <v>45615.352571428572</v>
          </cell>
          <cell r="O29">
            <v>45615.352571428572</v>
          </cell>
          <cell r="P29">
            <v>45615.352571428572</v>
          </cell>
          <cell r="Q29">
            <v>45615.352571428572</v>
          </cell>
        </row>
        <row r="31">
          <cell r="C31" t="str">
            <v>CHICHESTER WTW</v>
          </cell>
          <cell r="D31">
            <v>1038.8385247170579</v>
          </cell>
          <cell r="E31">
            <v>1046.4046798195434</v>
          </cell>
          <cell r="F31">
            <v>1054.0478217282077</v>
          </cell>
          <cell r="G31">
            <v>1061.6362012477646</v>
          </cell>
          <cell r="H31">
            <v>1068.7420636367808</v>
          </cell>
          <cell r="I31">
            <v>1075.6885814596224</v>
          </cell>
          <cell r="J31">
            <v>1081.62814110056</v>
          </cell>
          <cell r="K31">
            <v>1087.669107447718</v>
          </cell>
          <cell r="L31">
            <v>1093.0758371167442</v>
          </cell>
          <cell r="M31">
            <v>1098.126324644094</v>
          </cell>
          <cell r="N31">
            <v>1102.5188299426704</v>
          </cell>
          <cell r="O31">
            <v>1106.928905262441</v>
          </cell>
          <cell r="P31">
            <v>1111.3566208834909</v>
          </cell>
          <cell r="Q31">
            <v>1115.8020473670249</v>
          </cell>
        </row>
        <row r="32">
          <cell r="C32" t="str">
            <v>CHICKENHALL EASTLEIGH WTW</v>
          </cell>
          <cell r="D32">
            <v>2397.5504400641462</v>
          </cell>
          <cell r="E32">
            <v>2415.0124787390196</v>
          </cell>
          <cell r="F32">
            <v>2432.6521963761584</v>
          </cell>
          <cell r="G32">
            <v>2450.1655271042832</v>
          </cell>
          <cell r="H32">
            <v>2466.5652495755517</v>
          </cell>
          <cell r="I32">
            <v>2482.5972184203761</v>
          </cell>
          <cell r="J32">
            <v>2496.305213928913</v>
          </cell>
          <cell r="K32">
            <v>2510.2472474398351</v>
          </cell>
          <cell r="L32">
            <v>2522.7255169580085</v>
          </cell>
          <cell r="M32">
            <v>2534.3816100905137</v>
          </cell>
          <cell r="N32">
            <v>2544.5191365308756</v>
          </cell>
          <cell r="O32">
            <v>2554.6972130769991</v>
          </cell>
          <cell r="P32">
            <v>2564.9160019293072</v>
          </cell>
          <cell r="Q32">
            <v>2575.1756659370244</v>
          </cell>
        </row>
        <row r="33">
          <cell r="C33" t="str">
            <v>PORTSWOOD WTW</v>
          </cell>
          <cell r="D33">
            <v>1828.1678308873504</v>
          </cell>
          <cell r="E33">
            <v>1841.4828948099514</v>
          </cell>
          <cell r="F33">
            <v>1854.9334415810513</v>
          </cell>
          <cell r="G33">
            <v>1868.2876164563011</v>
          </cell>
          <cell r="H33">
            <v>1880.7926484908517</v>
          </cell>
          <cell r="I33">
            <v>1893.0172629215338</v>
          </cell>
          <cell r="J33">
            <v>1903.469813156091</v>
          </cell>
          <cell r="K33">
            <v>1914.1008208445628</v>
          </cell>
          <cell r="L33">
            <v>1923.6156867414641</v>
          </cell>
          <cell r="M33">
            <v>1932.5036309292423</v>
          </cell>
          <cell r="N33">
            <v>1940.2336454529593</v>
          </cell>
          <cell r="O33">
            <v>1947.9945800347712</v>
          </cell>
          <cell r="P33">
            <v>1955.7865583549103</v>
          </cell>
          <cell r="Q33">
            <v>1963.60970458833</v>
          </cell>
        </row>
        <row r="34">
          <cell r="C34" t="str">
            <v>PEEL COMMON WTW</v>
          </cell>
          <cell r="D34">
            <v>6205.7233684838648</v>
          </cell>
          <cell r="E34">
            <v>6250.921408806691</v>
          </cell>
          <cell r="F34">
            <v>6296.5793462269039</v>
          </cell>
          <cell r="G34">
            <v>6341.9101488425113</v>
          </cell>
          <cell r="H34">
            <v>6384.3585325244312</v>
          </cell>
          <cell r="I34">
            <v>6425.8550374740707</v>
          </cell>
          <cell r="J34">
            <v>6461.3362630787024</v>
          </cell>
          <cell r="K34">
            <v>6497.4232632590192</v>
          </cell>
          <cell r="L34">
            <v>6529.7215154472387</v>
          </cell>
          <cell r="M34">
            <v>6559.8916792648042</v>
          </cell>
          <cell r="N34">
            <v>6586.1312459818637</v>
          </cell>
          <cell r="O34">
            <v>6612.4757709657915</v>
          </cell>
          <cell r="P34">
            <v>6638.9256740496548</v>
          </cell>
          <cell r="Q34">
            <v>6665.4813767458536</v>
          </cell>
        </row>
        <row r="35">
          <cell r="C35" t="str">
            <v>WOOLSTON WTW</v>
          </cell>
          <cell r="D35">
            <v>1375.3141828238274</v>
          </cell>
          <cell r="E35">
            <v>1385.3309854108581</v>
          </cell>
          <cell r="F35">
            <v>1395.4497105237763</v>
          </cell>
          <cell r="G35">
            <v>1405.4959359279976</v>
          </cell>
          <cell r="H35">
            <v>1414.9033588260563</v>
          </cell>
          <cell r="I35">
            <v>1424.0998260879867</v>
          </cell>
          <cell r="J35">
            <v>1431.9631854258917</v>
          </cell>
          <cell r="K35">
            <v>1439.9607966980293</v>
          </cell>
          <cell r="L35">
            <v>1447.1187445595906</v>
          </cell>
          <cell r="M35">
            <v>1453.8050648695069</v>
          </cell>
          <cell r="N35">
            <v>1459.620285128985</v>
          </cell>
          <cell r="O35">
            <v>1465.458766269501</v>
          </cell>
          <cell r="P35">
            <v>1471.3206013345789</v>
          </cell>
          <cell r="Q35">
            <v>1477.2058837399172</v>
          </cell>
        </row>
        <row r="36">
          <cell r="C36" t="str">
            <v>BROOMFIELD BANK WTW</v>
          </cell>
          <cell r="D36">
            <v>3115.9291374528984</v>
          </cell>
          <cell r="E36">
            <v>3147.5899221500608</v>
          </cell>
          <cell r="F36">
            <v>3179.6459879981976</v>
          </cell>
          <cell r="G36">
            <v>3211.8944364259182</v>
          </cell>
          <cell r="H36">
            <v>3243.8300919673829</v>
          </cell>
          <cell r="I36">
            <v>3275.7551442268036</v>
          </cell>
          <cell r="J36">
            <v>3305.3323033378847</v>
          </cell>
          <cell r="K36">
            <v>3334.7432435607393</v>
          </cell>
          <cell r="L36">
            <v>3363.8861986591637</v>
          </cell>
          <cell r="M36">
            <v>3392.494987706355</v>
          </cell>
          <cell r="N36">
            <v>3406.0649676571807</v>
          </cell>
          <cell r="O36">
            <v>3419.6892275278092</v>
          </cell>
          <cell r="P36">
            <v>3433.3679844379203</v>
          </cell>
          <cell r="Q36">
            <v>3447.1014563756721</v>
          </cell>
        </row>
        <row r="37">
          <cell r="C37" t="str">
            <v>EDENBRIDGE WTW</v>
          </cell>
          <cell r="D37">
            <v>297</v>
          </cell>
          <cell r="E37">
            <v>300.01780067525664</v>
          </cell>
          <cell r="F37">
            <v>303.07327823489049</v>
          </cell>
          <cell r="G37">
            <v>306.14709306203457</v>
          </cell>
          <cell r="H37">
            <v>309.19109351179077</v>
          </cell>
          <cell r="I37">
            <v>312.2340832919752</v>
          </cell>
          <cell r="J37">
            <v>315.05327970771003</v>
          </cell>
          <cell r="K37">
            <v>317.85663269195936</v>
          </cell>
          <cell r="L37">
            <v>320.63444222562134</v>
          </cell>
          <cell r="M37">
            <v>323.36133682822503</v>
          </cell>
          <cell r="N37">
            <v>324.65478217553795</v>
          </cell>
          <cell r="O37">
            <v>325.95340130424012</v>
          </cell>
          <cell r="P37">
            <v>327.2572149094571</v>
          </cell>
          <cell r="Q37">
            <v>328.56624376909491</v>
          </cell>
        </row>
        <row r="38">
          <cell r="C38" t="str">
            <v>TUNBRIDGE WELLS NORTH WTW</v>
          </cell>
          <cell r="D38">
            <v>728.35734852574319</v>
          </cell>
          <cell r="E38">
            <v>735.75814750961229</v>
          </cell>
          <cell r="F38">
            <v>743.25134459316394</v>
          </cell>
          <cell r="G38">
            <v>750.7895116549746</v>
          </cell>
          <cell r="H38">
            <v>758.25456248492605</v>
          </cell>
          <cell r="I38">
            <v>765.71713476737079</v>
          </cell>
          <cell r="J38">
            <v>772.63088031059601</v>
          </cell>
          <cell r="K38">
            <v>779.50577171325449</v>
          </cell>
          <cell r="L38">
            <v>786.31802082654599</v>
          </cell>
          <cell r="M38">
            <v>793.00540709746042</v>
          </cell>
          <cell r="N38">
            <v>796.17742872585029</v>
          </cell>
          <cell r="O38">
            <v>799.36213844075371</v>
          </cell>
          <cell r="P38">
            <v>802.55958699451674</v>
          </cell>
          <cell r="Q38">
            <v>805.76982534249476</v>
          </cell>
        </row>
        <row r="39">
          <cell r="C39" t="str">
            <v>WEATHERLEES HILL B WTW</v>
          </cell>
          <cell r="D39">
            <v>3307.7838056922874</v>
          </cell>
          <cell r="E39">
            <v>3341.394015128049</v>
          </cell>
          <cell r="F39">
            <v>3375.4238440519985</v>
          </cell>
          <cell r="G39">
            <v>3409.6579009776688</v>
          </cell>
          <cell r="H39">
            <v>3443.5599056652904</v>
          </cell>
          <cell r="I39">
            <v>3477.4506542032741</v>
          </cell>
          <cell r="J39">
            <v>3508.8489446040599</v>
          </cell>
          <cell r="K39">
            <v>3540.0707816509926</v>
          </cell>
          <cell r="L39">
            <v>3571.008133134982</v>
          </cell>
          <cell r="M39">
            <v>3601.3784287791646</v>
          </cell>
          <cell r="N39">
            <v>3615.7839424942813</v>
          </cell>
          <cell r="O39">
            <v>3630.2470782642586</v>
          </cell>
          <cell r="P39">
            <v>3644.7680665773155</v>
          </cell>
          <cell r="Q39">
            <v>3659.3471388436246</v>
          </cell>
        </row>
        <row r="40">
          <cell r="C40" t="str">
            <v>EASTBOURNE WTW</v>
          </cell>
          <cell r="D40">
            <v>3179.0559140827181</v>
          </cell>
          <cell r="E40">
            <v>3202.9432131408271</v>
          </cell>
          <cell r="F40">
            <v>3226.5008576541354</v>
          </cell>
          <cell r="G40">
            <v>3249.200320469402</v>
          </cell>
          <cell r="H40">
            <v>3269.8551840805062</v>
          </cell>
          <cell r="I40">
            <v>3289.5244938551946</v>
          </cell>
          <cell r="J40">
            <v>3306.7567002028886</v>
          </cell>
          <cell r="K40">
            <v>3323.2694286203705</v>
          </cell>
          <cell r="L40">
            <v>3339.8125711485309</v>
          </cell>
          <cell r="M40">
            <v>3355.103798858609</v>
          </cell>
          <cell r="N40">
            <v>3368.5242140540436</v>
          </cell>
          <cell r="O40">
            <v>3381.9983109102595</v>
          </cell>
          <cell r="P40">
            <v>3395.5263041539006</v>
          </cell>
          <cell r="Q40">
            <v>3409.1084093705163</v>
          </cell>
        </row>
        <row r="41">
          <cell r="C41" t="str">
            <v>HAILSHAM NORTH WTW</v>
          </cell>
          <cell r="D41">
            <v>4076.7999999999997</v>
          </cell>
          <cell r="E41">
            <v>4076.7999999999997</v>
          </cell>
          <cell r="F41">
            <v>4076.7999999999997</v>
          </cell>
          <cell r="G41">
            <v>4076.7999999999997</v>
          </cell>
          <cell r="H41">
            <v>4076.7999999999997</v>
          </cell>
          <cell r="I41">
            <v>4076.7999999999997</v>
          </cell>
          <cell r="J41">
            <v>4076.7999999999997</v>
          </cell>
          <cell r="K41">
            <v>4076.7999999999997</v>
          </cell>
          <cell r="L41">
            <v>4076.7999999999997</v>
          </cell>
          <cell r="M41">
            <v>4076.7999999999997</v>
          </cell>
          <cell r="N41">
            <v>4093.1071999999999</v>
          </cell>
          <cell r="O41">
            <v>4109.4796287999998</v>
          </cell>
          <cell r="P41">
            <v>4125.9175473152</v>
          </cell>
          <cell r="Q41">
            <v>4142.4212175044604</v>
          </cell>
        </row>
        <row r="42">
          <cell r="C42" t="str">
            <v>HORSHAM NEW WTW</v>
          </cell>
          <cell r="D42">
            <v>2460.64</v>
          </cell>
          <cell r="E42">
            <v>2460.64</v>
          </cell>
          <cell r="F42">
            <v>2460.64</v>
          </cell>
          <cell r="G42">
            <v>2460.64</v>
          </cell>
          <cell r="H42">
            <v>2460.64</v>
          </cell>
          <cell r="I42">
            <v>2460.64</v>
          </cell>
          <cell r="J42">
            <v>2460.64</v>
          </cell>
          <cell r="K42">
            <v>2460.64</v>
          </cell>
          <cell r="L42">
            <v>2460.64</v>
          </cell>
          <cell r="M42">
            <v>2460.64</v>
          </cell>
          <cell r="N42">
            <v>2470.4825599999999</v>
          </cell>
          <cell r="O42">
            <v>2480.3644902400001</v>
          </cell>
          <cell r="P42">
            <v>2490.2859482009603</v>
          </cell>
          <cell r="Q42">
            <v>2500.2470919937641</v>
          </cell>
        </row>
        <row r="43">
          <cell r="C43" t="str">
            <v>NEWHAVEN MAIN WTW</v>
          </cell>
          <cell r="D43">
            <v>1515.1936319307458</v>
          </cell>
          <cell r="E43">
            <v>1526.5787363123766</v>
          </cell>
          <cell r="F43">
            <v>1537.806721574206</v>
          </cell>
          <cell r="G43">
            <v>1548.6256824341206</v>
          </cell>
          <cell r="H43">
            <v>1558.4701515651309</v>
          </cell>
          <cell r="I43">
            <v>1567.8448885060759</v>
          </cell>
          <cell r="J43">
            <v>1576.0580593428892</v>
          </cell>
          <cell r="K43">
            <v>1583.9283144186604</v>
          </cell>
          <cell r="L43">
            <v>1591.8130653913477</v>
          </cell>
          <cell r="M43">
            <v>1599.1011318729966</v>
          </cell>
          <cell r="N43">
            <v>1605.4975364004886</v>
          </cell>
          <cell r="O43">
            <v>1611.9195265460905</v>
          </cell>
          <cell r="P43">
            <v>1618.3672046522749</v>
          </cell>
          <cell r="Q43">
            <v>1624.840673470884</v>
          </cell>
        </row>
        <row r="44">
          <cell r="C44" t="str">
            <v>SCAYNES HILL WTW</v>
          </cell>
          <cell r="D44">
            <v>3312.3999999999996</v>
          </cell>
          <cell r="E44">
            <v>3312.3999999999996</v>
          </cell>
          <cell r="F44">
            <v>3312.3999999999996</v>
          </cell>
          <cell r="G44">
            <v>3312.3999999999996</v>
          </cell>
          <cell r="H44">
            <v>3312.3999999999996</v>
          </cell>
          <cell r="I44">
            <v>3312.3999999999996</v>
          </cell>
          <cell r="J44">
            <v>3312.3999999999996</v>
          </cell>
          <cell r="K44">
            <v>3312.3999999999996</v>
          </cell>
          <cell r="L44">
            <v>3312.3999999999996</v>
          </cell>
          <cell r="M44">
            <v>3312.3999999999996</v>
          </cell>
          <cell r="N44">
            <v>3325.6495999999997</v>
          </cell>
          <cell r="O44">
            <v>3338.9521983999998</v>
          </cell>
          <cell r="P44">
            <v>3352.3080071935997</v>
          </cell>
          <cell r="Q44">
            <v>3365.7172392223742</v>
          </cell>
        </row>
        <row r="45">
          <cell r="C45" t="str">
            <v>SITTINGBOURNE WTW</v>
          </cell>
          <cell r="D45">
            <v>1519.175784271672</v>
          </cell>
          <cell r="E45">
            <v>1534.6120459134518</v>
          </cell>
          <cell r="F45">
            <v>1550.2410274554763</v>
          </cell>
          <cell r="G45">
            <v>1565.9638054040706</v>
          </cell>
          <cell r="H45">
            <v>1581.5340807258945</v>
          </cell>
          <cell r="I45">
            <v>1597.0991864021312</v>
          </cell>
          <cell r="J45">
            <v>1611.5195733579894</v>
          </cell>
          <cell r="K45">
            <v>1625.8589200530644</v>
          </cell>
          <cell r="L45">
            <v>1640.0676102108366</v>
          </cell>
          <cell r="M45">
            <v>1654.0158669331822</v>
          </cell>
          <cell r="N45">
            <v>1660.6319304009151</v>
          </cell>
          <cell r="O45">
            <v>1667.2744581225188</v>
          </cell>
          <cell r="P45">
            <v>1673.9435559550088</v>
          </cell>
          <cell r="Q45">
            <v>1680.6393301788289</v>
          </cell>
        </row>
        <row r="46">
          <cell r="C46" t="str">
            <v>SHOREHAM WTW</v>
          </cell>
          <cell r="D46">
            <v>1454.1837545525882</v>
          </cell>
          <cell r="E46">
            <v>1465.1104331544223</v>
          </cell>
          <cell r="F46">
            <v>1475.8863191006315</v>
          </cell>
          <cell r="G46">
            <v>1486.2696501760006</v>
          </cell>
          <cell r="H46">
            <v>1495.7177278215408</v>
          </cell>
          <cell r="I46">
            <v>1504.7149872314521</v>
          </cell>
          <cell r="J46">
            <v>1512.597451460819</v>
          </cell>
          <cell r="K46">
            <v>1520.1508075693635</v>
          </cell>
          <cell r="L46">
            <v>1527.7180758917389</v>
          </cell>
          <cell r="M46">
            <v>1534.7126854626677</v>
          </cell>
          <cell r="N46">
            <v>1540.8515362045184</v>
          </cell>
          <cell r="O46">
            <v>1547.0149423493365</v>
          </cell>
          <cell r="P46">
            <v>1553.2030021187338</v>
          </cell>
          <cell r="Q46">
            <v>1559.4158141272087</v>
          </cell>
        </row>
        <row r="48">
          <cell r="C48" t="str">
            <v>Total of import sites</v>
          </cell>
          <cell r="D48">
            <v>9849.84</v>
          </cell>
          <cell r="E48">
            <v>9849.84</v>
          </cell>
          <cell r="F48">
            <v>9849.84</v>
          </cell>
          <cell r="G48">
            <v>9849.84</v>
          </cell>
          <cell r="H48">
            <v>9849.84</v>
          </cell>
          <cell r="I48">
            <v>9849.84</v>
          </cell>
          <cell r="J48">
            <v>9849.84</v>
          </cell>
          <cell r="K48">
            <v>9849.84</v>
          </cell>
          <cell r="L48">
            <v>9849.84</v>
          </cell>
          <cell r="M48">
            <v>9849.84</v>
          </cell>
          <cell r="N48">
            <v>9889.2393599999996</v>
          </cell>
          <cell r="O48">
            <v>9928.7963174399993</v>
          </cell>
          <cell r="P48">
            <v>9968.51150270976</v>
          </cell>
          <cell r="Q48">
            <v>10008.385548720598</v>
          </cell>
        </row>
      </sheetData>
      <sheetData sheetId="1"/>
      <sheetData sheetId="2">
        <row r="9">
          <cell r="C9" t="str">
            <v>BUDDS FARM HAVANT STC</v>
          </cell>
        </row>
        <row r="26">
          <cell r="J26">
            <v>13312.758496189646</v>
          </cell>
          <cell r="K26">
            <v>13135.459200589376</v>
          </cell>
          <cell r="L26">
            <v>12955.132856071519</v>
          </cell>
          <cell r="M26">
            <v>12793.738843759169</v>
          </cell>
          <cell r="N26">
            <v>12642.978865718818</v>
          </cell>
          <cell r="O26">
            <v>12501.103976550061</v>
          </cell>
          <cell r="P26">
            <v>12364.951499776318</v>
          </cell>
          <cell r="Q26">
            <v>12238.309306049363</v>
          </cell>
          <cell r="R26">
            <v>11971.650524007317</v>
          </cell>
        </row>
        <row r="27">
          <cell r="J27">
            <v>378.85885495540879</v>
          </cell>
          <cell r="K27">
            <v>361.2776826685249</v>
          </cell>
          <cell r="L27">
            <v>342.04708005197426</v>
          </cell>
          <cell r="M27">
            <v>322.93319221417732</v>
          </cell>
          <cell r="N27">
            <v>304.19599376234237</v>
          </cell>
          <cell r="O27">
            <v>285.513209597696</v>
          </cell>
          <cell r="P27">
            <v>268.07494565833895</v>
          </cell>
          <cell r="Q27">
            <v>248.84616801103766</v>
          </cell>
          <cell r="R27">
            <v>134.74236033307534</v>
          </cell>
        </row>
        <row r="28">
          <cell r="J28">
            <v>5077.965555661598</v>
          </cell>
          <cell r="K28">
            <v>4669.1451617947605</v>
          </cell>
          <cell r="L28">
            <v>4262.6222729417641</v>
          </cell>
          <cell r="M28">
            <v>3859.8035188810463</v>
          </cell>
          <cell r="N28">
            <v>-1559.6615591589944</v>
          </cell>
          <cell r="O28">
            <v>-1952.4598648986503</v>
          </cell>
          <cell r="P28">
            <v>-2289.7607125133873</v>
          </cell>
          <cell r="Q28">
            <v>-2598.0622732829725</v>
          </cell>
          <cell r="R28">
            <v>-1127.3078253903514</v>
          </cell>
        </row>
        <row r="29">
          <cell r="J29">
            <v>369.84601517539704</v>
          </cell>
          <cell r="K29">
            <v>2871.9029540501069</v>
          </cell>
          <cell r="L29">
            <v>2675.5166619452648</v>
          </cell>
          <cell r="M29">
            <v>2478.7686540613649</v>
          </cell>
          <cell r="N29">
            <v>5713.0191698110357</v>
          </cell>
          <cell r="O29">
            <v>5523.4686442802558</v>
          </cell>
          <cell r="P29">
            <v>5348.7593577221996</v>
          </cell>
          <cell r="Q29">
            <v>5162.9791273056107</v>
          </cell>
          <cell r="R29">
            <v>4830.4666851334841</v>
          </cell>
        </row>
        <row r="47">
          <cell r="J47">
            <v>3034.5766393603535</v>
          </cell>
          <cell r="K47">
            <v>2998.8748153539354</v>
          </cell>
          <cell r="L47">
            <v>2964.6636115224765</v>
          </cell>
          <cell r="M47">
            <v>2930.3893954913701</v>
          </cell>
          <cell r="N47">
            <v>2898.7089066710669</v>
          </cell>
          <cell r="O47">
            <v>2903.3526112044228</v>
          </cell>
          <cell r="P47">
            <v>2907.9801349004456</v>
          </cell>
          <cell r="Q47">
            <v>2912.5912392575092</v>
          </cell>
          <cell r="R47">
            <v>2881.7296846272402</v>
          </cell>
        </row>
      </sheetData>
      <sheetData sheetId="3"/>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 Cake ds%"/>
    </sheetNames>
    <sheetDataSet>
      <sheetData sheetId="0">
        <row r="2">
          <cell r="B2" t="str">
            <v>Broomfield Bank WTW</v>
          </cell>
          <cell r="C2">
            <v>30.091717171717182</v>
          </cell>
        </row>
        <row r="3">
          <cell r="B3"/>
          <cell r="C3"/>
        </row>
        <row r="4">
          <cell r="B4"/>
          <cell r="C4"/>
        </row>
        <row r="5">
          <cell r="B5" t="str">
            <v>Chichester WTW</v>
          </cell>
          <cell r="C5">
            <v>28.810298507462683</v>
          </cell>
        </row>
        <row r="6">
          <cell r="B6"/>
          <cell r="C6"/>
        </row>
        <row r="7">
          <cell r="B7"/>
          <cell r="C7"/>
        </row>
        <row r="8">
          <cell r="B8" t="str">
            <v>Chickenhall Eastleigh WTW</v>
          </cell>
          <cell r="C8">
            <v>31.728655462184875</v>
          </cell>
        </row>
        <row r="9">
          <cell r="B9"/>
          <cell r="C9"/>
        </row>
        <row r="10">
          <cell r="B10"/>
          <cell r="C10"/>
        </row>
        <row r="11">
          <cell r="B11" t="str">
            <v>Eastbourne WTW</v>
          </cell>
          <cell r="C11">
            <v>30.642748538011706</v>
          </cell>
        </row>
        <row r="12">
          <cell r="B12"/>
          <cell r="C12"/>
        </row>
        <row r="13">
          <cell r="B13"/>
          <cell r="C13"/>
        </row>
        <row r="14">
          <cell r="B14" t="str">
            <v>Hailsham North WTW</v>
          </cell>
          <cell r="C14">
            <v>27.551222222222229</v>
          </cell>
        </row>
        <row r="15">
          <cell r="B15"/>
          <cell r="C15"/>
        </row>
        <row r="16">
          <cell r="B16"/>
          <cell r="C16"/>
        </row>
        <row r="17">
          <cell r="B17" t="str">
            <v>Horsham New WTW</v>
          </cell>
          <cell r="C17">
            <v>26.41076923076923</v>
          </cell>
        </row>
        <row r="18">
          <cell r="B18"/>
          <cell r="C18"/>
        </row>
        <row r="19">
          <cell r="B19"/>
          <cell r="C19"/>
        </row>
        <row r="20">
          <cell r="B20" t="str">
            <v>Newhaven MAIN WTW</v>
          </cell>
          <cell r="C20">
            <v>23.889473684210529</v>
          </cell>
        </row>
        <row r="21">
          <cell r="B21"/>
          <cell r="C21"/>
        </row>
        <row r="22">
          <cell r="B22"/>
          <cell r="C22"/>
        </row>
        <row r="23">
          <cell r="B23" t="str">
            <v>Peel Common WTW</v>
          </cell>
          <cell r="C23">
            <v>23.598958333333343</v>
          </cell>
        </row>
        <row r="24">
          <cell r="B24"/>
          <cell r="C24"/>
        </row>
        <row r="25">
          <cell r="B25"/>
          <cell r="C25"/>
        </row>
        <row r="26">
          <cell r="B26" t="str">
            <v>Portswood WTW</v>
          </cell>
          <cell r="C26">
            <v>26.7561</v>
          </cell>
        </row>
        <row r="27">
          <cell r="B27"/>
          <cell r="C27"/>
        </row>
        <row r="28">
          <cell r="B28"/>
          <cell r="C28"/>
        </row>
        <row r="29">
          <cell r="B29" t="str">
            <v>Scaynes Hill WTW</v>
          </cell>
          <cell r="C29">
            <v>26.062750000000001</v>
          </cell>
        </row>
        <row r="30">
          <cell r="B30"/>
          <cell r="C30"/>
        </row>
        <row r="31">
          <cell r="B31"/>
          <cell r="C31"/>
        </row>
        <row r="32">
          <cell r="B32" t="str">
            <v>Shoreham WTW</v>
          </cell>
          <cell r="C32">
            <v>29.675000000000001</v>
          </cell>
        </row>
        <row r="33">
          <cell r="B33"/>
          <cell r="C33"/>
        </row>
        <row r="34">
          <cell r="B34"/>
          <cell r="C34"/>
        </row>
        <row r="35">
          <cell r="B35" t="str">
            <v>Tunbridge Wells North WTW</v>
          </cell>
          <cell r="C35">
            <v>30.870285714285714</v>
          </cell>
        </row>
        <row r="36">
          <cell r="B36"/>
          <cell r="C36"/>
        </row>
        <row r="37">
          <cell r="B37"/>
          <cell r="C37"/>
        </row>
        <row r="38">
          <cell r="B38" t="str">
            <v>WEATHERLEES HILL B WTW</v>
          </cell>
          <cell r="C38">
            <v>18.290000000000003</v>
          </cell>
        </row>
        <row r="39">
          <cell r="B39"/>
          <cell r="C39"/>
        </row>
        <row r="40">
          <cell r="B40"/>
          <cell r="C40"/>
        </row>
        <row r="41">
          <cell r="B41" t="str">
            <v>Woolston WTW</v>
          </cell>
          <cell r="C41">
            <v>24.44252777777778</v>
          </cell>
        </row>
        <row r="42">
          <cell r="B42"/>
          <cell r="C42"/>
        </row>
        <row r="43">
          <cell r="B43"/>
          <cell r="C43"/>
        </row>
      </sheetData>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 Total capacity"/>
      <sheetName val="demand and forecast"/>
      <sheetName val="5. Headroom capacity"/>
      <sheetName val="4. Tradeable capacity"/>
    </sheetNames>
    <sheetDataSet>
      <sheetData sheetId="0">
        <row r="9">
          <cell r="C9" t="str">
            <v>BUDDS FARM HAVANT STC</v>
          </cell>
        </row>
      </sheetData>
      <sheetData sheetId="1" refreshError="1"/>
      <sheetData sheetId="2" refreshError="1">
        <row r="26">
          <cell r="I26">
            <v>13520.116076771184</v>
          </cell>
        </row>
        <row r="27">
          <cell r="I27">
            <v>398.08691137933965</v>
          </cell>
        </row>
        <row r="28">
          <cell r="I28">
            <v>5519.2389176467113</v>
          </cell>
        </row>
        <row r="29">
          <cell r="I29">
            <v>3310.7736083176133</v>
          </cell>
        </row>
        <row r="47">
          <cell r="I47">
            <v>3075.3276738903951</v>
          </cell>
        </row>
      </sheetData>
      <sheetData sheetId="3"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3. Total capacity"/>
      <sheetName val="demand and forecast"/>
      <sheetName val="5. Headroom capacity"/>
      <sheetName val="4. Tradeable capacity"/>
    </sheetNames>
    <sheetDataSet>
      <sheetData sheetId="0"/>
      <sheetData sheetId="1"/>
      <sheetData sheetId="2">
        <row r="26">
          <cell r="E26">
            <v>13706.431720339366</v>
          </cell>
        </row>
      </sheetData>
      <sheetData sheetId="3">
        <row r="26">
          <cell r="E26"/>
          <cell r="F26"/>
          <cell r="G26"/>
          <cell r="H26"/>
          <cell r="I26"/>
          <cell r="J26"/>
          <cell r="K26"/>
          <cell r="L26"/>
          <cell r="M26"/>
          <cell r="N26"/>
          <cell r="O26"/>
        </row>
        <row r="27">
          <cell r="E27"/>
          <cell r="F27"/>
          <cell r="G27"/>
          <cell r="H27"/>
          <cell r="I27"/>
          <cell r="J27"/>
          <cell r="K27"/>
          <cell r="L27"/>
          <cell r="M27"/>
          <cell r="N27"/>
          <cell r="O27"/>
        </row>
        <row r="28">
          <cell r="E28"/>
          <cell r="F28"/>
          <cell r="G28"/>
          <cell r="H28"/>
          <cell r="I28"/>
          <cell r="J28"/>
          <cell r="K28"/>
          <cell r="L28"/>
          <cell r="M28"/>
          <cell r="N28"/>
          <cell r="O28"/>
        </row>
        <row r="29">
          <cell r="E29"/>
          <cell r="F29"/>
          <cell r="G29"/>
          <cell r="H29"/>
          <cell r="I29"/>
          <cell r="J29"/>
          <cell r="K29"/>
          <cell r="L29"/>
          <cell r="M29"/>
          <cell r="N29"/>
          <cell r="O29"/>
        </row>
        <row r="47">
          <cell r="E47"/>
          <cell r="F47"/>
          <cell r="G47"/>
          <cell r="H47"/>
          <cell r="I47"/>
          <cell r="J47"/>
          <cell r="K47"/>
          <cell r="L47"/>
          <cell r="M47"/>
          <cell r="N47"/>
          <cell r="O47"/>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2">
          <cell r="A2" t="str">
            <v>ALFRISTON WTW</v>
          </cell>
          <cell r="B2"/>
          <cell r="C2">
            <v>6</v>
          </cell>
          <cell r="D2" t="str">
            <v>N</v>
          </cell>
          <cell r="E2" t="str">
            <v>SB</v>
          </cell>
          <cell r="F2" t="str">
            <v/>
          </cell>
          <cell r="G2" t="str">
            <v xml:space="preserve">SB </v>
          </cell>
          <cell r="H2" t="str">
            <v>SB</v>
          </cell>
        </row>
        <row r="3">
          <cell r="A3" t="str">
            <v>AMBERLEY WTW</v>
          </cell>
          <cell r="B3"/>
          <cell r="C3">
            <v>6</v>
          </cell>
          <cell r="D3" t="str">
            <v>N</v>
          </cell>
          <cell r="E3" t="str">
            <v>SB</v>
          </cell>
          <cell r="F3" t="str">
            <v/>
          </cell>
          <cell r="G3" t="str">
            <v xml:space="preserve">SB </v>
          </cell>
          <cell r="H3" t="str">
            <v>SB</v>
          </cell>
        </row>
        <row r="4">
          <cell r="A4" t="str">
            <v>ANSTY WTW</v>
          </cell>
          <cell r="B4"/>
          <cell r="C4">
            <v>5</v>
          </cell>
          <cell r="D4" t="str">
            <v>Y</v>
          </cell>
          <cell r="E4" t="str">
            <v>SAS</v>
          </cell>
          <cell r="F4" t="str">
            <v>Cphos</v>
          </cell>
          <cell r="G4" t="str">
            <v>SAS Cphos</v>
          </cell>
          <cell r="H4" t="str">
            <v>SAS Cphos</v>
          </cell>
        </row>
        <row r="5">
          <cell r="A5" t="str">
            <v>APPLEDORE WTW</v>
          </cell>
          <cell r="B5"/>
          <cell r="C5">
            <v>7</v>
          </cell>
          <cell r="D5" t="str">
            <v>Y</v>
          </cell>
          <cell r="E5" t="str">
            <v>SB</v>
          </cell>
          <cell r="F5" t="str">
            <v>Cphos</v>
          </cell>
          <cell r="G5" t="str">
            <v>SB Cphos</v>
          </cell>
          <cell r="H5" t="str">
            <v>SB Cphos</v>
          </cell>
        </row>
        <row r="6">
          <cell r="A6" t="str">
            <v>ARDINGLY WTW</v>
          </cell>
          <cell r="B6"/>
          <cell r="C6">
            <v>5</v>
          </cell>
          <cell r="D6" t="str">
            <v>Y</v>
          </cell>
          <cell r="E6" t="str">
            <v>SAS</v>
          </cell>
          <cell r="F6" t="str">
            <v>Cphos</v>
          </cell>
          <cell r="G6" t="str">
            <v>SAS Cphos</v>
          </cell>
          <cell r="H6" t="str">
            <v>SB</v>
          </cell>
        </row>
        <row r="7">
          <cell r="A7" t="str">
            <v>ARRETON STREET ARRETON TOP WTW</v>
          </cell>
          <cell r="B7"/>
          <cell r="C7">
            <v>3</v>
          </cell>
          <cell r="D7" t="str">
            <v>N</v>
          </cell>
          <cell r="E7" t="str">
            <v>SB</v>
          </cell>
          <cell r="F7" t="str">
            <v/>
          </cell>
          <cell r="G7" t="str">
            <v xml:space="preserve">SB </v>
          </cell>
          <cell r="H7" t="str">
            <v>SB</v>
          </cell>
        </row>
        <row r="8">
          <cell r="A8" t="str">
            <v>ASHFORD WTW</v>
          </cell>
          <cell r="B8"/>
          <cell r="C8">
            <v>7</v>
          </cell>
          <cell r="D8" t="str">
            <v>Y</v>
          </cell>
          <cell r="E8" t="str">
            <v>SB</v>
          </cell>
          <cell r="F8" t="str">
            <v>Cphos</v>
          </cell>
          <cell r="G8" t="str">
            <v>SB Cphos</v>
          </cell>
          <cell r="H8" t="str">
            <v>SB Cphos</v>
          </cell>
        </row>
        <row r="9">
          <cell r="A9" t="str">
            <v>ASHINGTON WTW</v>
          </cell>
          <cell r="B9"/>
          <cell r="C9">
            <v>7</v>
          </cell>
          <cell r="D9" t="str">
            <v>Y</v>
          </cell>
          <cell r="E9" t="str">
            <v>SB</v>
          </cell>
          <cell r="F9" t="str">
            <v>Cphos</v>
          </cell>
          <cell r="G9" t="str">
            <v>SB Cphos</v>
          </cell>
          <cell r="H9" t="str">
            <v>SB Cphos</v>
          </cell>
        </row>
        <row r="10">
          <cell r="A10" t="str">
            <v>COOLHAM WTW</v>
          </cell>
          <cell r="B10">
            <v>101905</v>
          </cell>
          <cell r="C10">
            <v>5</v>
          </cell>
          <cell r="D10" t="str">
            <v>Y</v>
          </cell>
          <cell r="E10" t="str">
            <v>SAS</v>
          </cell>
          <cell r="F10" t="str">
            <v>Cphos</v>
          </cell>
          <cell r="G10" t="str">
            <v>SAS Cphos</v>
          </cell>
          <cell r="H10" t="str">
            <v>CSAS Cphos</v>
          </cell>
        </row>
        <row r="11">
          <cell r="A11" t="str">
            <v>AYLESFORD WTW</v>
          </cell>
          <cell r="B11"/>
          <cell r="C11">
            <v>3</v>
          </cell>
          <cell r="D11" t="str">
            <v>N</v>
          </cell>
          <cell r="E11" t="str">
            <v>SB</v>
          </cell>
          <cell r="F11" t="str">
            <v/>
          </cell>
          <cell r="G11" t="str">
            <v xml:space="preserve">SB </v>
          </cell>
          <cell r="H11" t="str">
            <v>SB</v>
          </cell>
        </row>
        <row r="12">
          <cell r="A12" t="str">
            <v>BALCOMBE WTW</v>
          </cell>
          <cell r="B12"/>
          <cell r="C12">
            <v>7</v>
          </cell>
          <cell r="D12" t="str">
            <v>Y</v>
          </cell>
          <cell r="E12" t="str">
            <v>SB</v>
          </cell>
          <cell r="F12" t="str">
            <v>Cphos</v>
          </cell>
          <cell r="G12" t="str">
            <v>SB Cphos</v>
          </cell>
          <cell r="H12" t="str">
            <v>SB Cphos</v>
          </cell>
        </row>
        <row r="13">
          <cell r="A13" t="str">
            <v>BANK WTW</v>
          </cell>
          <cell r="B13"/>
          <cell r="C13">
            <v>3</v>
          </cell>
          <cell r="D13" t="str">
            <v>N</v>
          </cell>
          <cell r="E13" t="str">
            <v>SB</v>
          </cell>
          <cell r="F13" t="str">
            <v/>
          </cell>
          <cell r="G13" t="str">
            <v xml:space="preserve">SB </v>
          </cell>
          <cell r="H13" t="str">
            <v>SB</v>
          </cell>
        </row>
        <row r="14">
          <cell r="A14" t="str">
            <v>BARCOMBE CHURCH WTW</v>
          </cell>
          <cell r="B14"/>
          <cell r="C14">
            <v>3</v>
          </cell>
          <cell r="D14" t="str">
            <v>N</v>
          </cell>
          <cell r="E14" t="str">
            <v>SB</v>
          </cell>
          <cell r="F14" t="str">
            <v/>
          </cell>
          <cell r="G14" t="str">
            <v xml:space="preserve">SB </v>
          </cell>
          <cell r="H14" t="str">
            <v>SB</v>
          </cell>
        </row>
        <row r="15">
          <cell r="A15" t="str">
            <v>BARCOMBE NEW WTW</v>
          </cell>
          <cell r="B15"/>
          <cell r="C15">
            <v>7</v>
          </cell>
          <cell r="D15" t="str">
            <v>Y</v>
          </cell>
          <cell r="E15" t="str">
            <v>SB</v>
          </cell>
          <cell r="F15" t="str">
            <v>Cphos</v>
          </cell>
          <cell r="G15" t="str">
            <v>SB Cphos</v>
          </cell>
          <cell r="H15" t="str">
            <v>SB</v>
          </cell>
        </row>
        <row r="16">
          <cell r="A16" t="str">
            <v>BARN CLOSE ASHMANSWORTH WTW</v>
          </cell>
          <cell r="B16"/>
          <cell r="C16">
            <v>3</v>
          </cell>
          <cell r="D16" t="str">
            <v>N</v>
          </cell>
          <cell r="E16" t="str">
            <v>SB</v>
          </cell>
          <cell r="F16" t="str">
            <v/>
          </cell>
          <cell r="G16" t="str">
            <v xml:space="preserve">SB </v>
          </cell>
          <cell r="H16" t="str">
            <v>SB</v>
          </cell>
        </row>
        <row r="17">
          <cell r="A17" t="str">
            <v>BARNS GREEN WTW</v>
          </cell>
          <cell r="B17"/>
          <cell r="C17">
            <v>7</v>
          </cell>
          <cell r="D17" t="str">
            <v>Y</v>
          </cell>
          <cell r="E17" t="str">
            <v>SB</v>
          </cell>
          <cell r="F17" t="str">
            <v>Cphos</v>
          </cell>
          <cell r="G17" t="str">
            <v>SB Cphos</v>
          </cell>
          <cell r="H17" t="str">
            <v>SB Cphos</v>
          </cell>
        </row>
        <row r="18">
          <cell r="A18" t="str">
            <v>BARTON STACEY WTW</v>
          </cell>
          <cell r="B18"/>
          <cell r="C18">
            <v>7</v>
          </cell>
          <cell r="D18" t="str">
            <v>Y</v>
          </cell>
          <cell r="E18" t="str">
            <v>SB</v>
          </cell>
          <cell r="F18" t="str">
            <v>Cphos</v>
          </cell>
          <cell r="G18" t="str">
            <v>SB Cphos</v>
          </cell>
          <cell r="H18" t="str">
            <v>SB Cphos</v>
          </cell>
        </row>
        <row r="19">
          <cell r="A19" t="str">
            <v>BATTLE WTW</v>
          </cell>
          <cell r="B19"/>
          <cell r="C19">
            <v>7</v>
          </cell>
          <cell r="D19" t="str">
            <v>y</v>
          </cell>
          <cell r="E19" t="str">
            <v>SB</v>
          </cell>
          <cell r="F19" t="str">
            <v>Cphos</v>
          </cell>
          <cell r="G19" t="str">
            <v>SB Cphos</v>
          </cell>
          <cell r="H19" t="str">
            <v>SB Cphos</v>
          </cell>
        </row>
        <row r="20">
          <cell r="A20" t="str">
            <v>BEAULIEU HUMMICKS WTW</v>
          </cell>
          <cell r="B20"/>
          <cell r="C20">
            <v>2</v>
          </cell>
          <cell r="D20" t="str">
            <v>N</v>
          </cell>
          <cell r="E20" t="str">
            <v>SAS</v>
          </cell>
          <cell r="F20" t="str">
            <v/>
          </cell>
          <cell r="G20" t="str">
            <v xml:space="preserve">SAS </v>
          </cell>
          <cell r="H20" t="str">
            <v>SAS</v>
          </cell>
        </row>
        <row r="21">
          <cell r="A21" t="str">
            <v>BEAULIEU VILLAGE WTW</v>
          </cell>
          <cell r="B21"/>
          <cell r="C21">
            <v>2</v>
          </cell>
          <cell r="D21" t="str">
            <v>N</v>
          </cell>
          <cell r="E21" t="str">
            <v>SAS</v>
          </cell>
          <cell r="F21" t="str">
            <v/>
          </cell>
          <cell r="G21" t="str">
            <v xml:space="preserve">SAS </v>
          </cell>
          <cell r="H21" t="str">
            <v>SAS</v>
          </cell>
        </row>
        <row r="22">
          <cell r="A22" t="str">
            <v>BECKLEY WTW</v>
          </cell>
          <cell r="B22"/>
          <cell r="C22">
            <v>6</v>
          </cell>
          <cell r="D22" t="str">
            <v>N</v>
          </cell>
          <cell r="E22" t="str">
            <v>SB</v>
          </cell>
          <cell r="F22" t="str">
            <v/>
          </cell>
          <cell r="G22" t="str">
            <v xml:space="preserve">SB </v>
          </cell>
          <cell r="H22" t="str">
            <v>SB</v>
          </cell>
        </row>
        <row r="23">
          <cell r="A23" t="str">
            <v>BENENDEN WTW</v>
          </cell>
          <cell r="B23"/>
          <cell r="C23">
            <v>7</v>
          </cell>
          <cell r="D23" t="str">
            <v>Y</v>
          </cell>
          <cell r="E23" t="str">
            <v>SB</v>
          </cell>
          <cell r="F23" t="str">
            <v>Cphos</v>
          </cell>
          <cell r="G23" t="str">
            <v>SB Cphos</v>
          </cell>
          <cell r="H23" t="str">
            <v>SB</v>
          </cell>
        </row>
        <row r="24">
          <cell r="A24" t="str">
            <v>COWFOLD WTW</v>
          </cell>
          <cell r="B24">
            <v>101905</v>
          </cell>
          <cell r="C24">
            <v>5</v>
          </cell>
          <cell r="D24" t="str">
            <v>Y</v>
          </cell>
          <cell r="E24" t="str">
            <v>SAS</v>
          </cell>
          <cell r="F24" t="str">
            <v>Cphos</v>
          </cell>
          <cell r="G24" t="str">
            <v>SAS Cphos</v>
          </cell>
          <cell r="H24" t="str">
            <v>CSAS Cphos</v>
          </cell>
        </row>
        <row r="25">
          <cell r="A25" t="str">
            <v>BETHERSDEN WTW</v>
          </cell>
          <cell r="B25"/>
          <cell r="C25">
            <v>7</v>
          </cell>
          <cell r="D25" t="str">
            <v>Y</v>
          </cell>
          <cell r="E25" t="str">
            <v>SB</v>
          </cell>
          <cell r="F25" t="str">
            <v>Cphos</v>
          </cell>
          <cell r="G25" t="str">
            <v>SB Cphos</v>
          </cell>
          <cell r="H25" t="str">
            <v>SB Cphos</v>
          </cell>
        </row>
        <row r="26">
          <cell r="A26" t="str">
            <v>BEXHILL &amp; HASTINGS WTW</v>
          </cell>
          <cell r="B26"/>
          <cell r="C26">
            <v>2</v>
          </cell>
          <cell r="D26" t="str">
            <v>N</v>
          </cell>
          <cell r="E26" t="str">
            <v>SAS</v>
          </cell>
          <cell r="F26" t="str">
            <v/>
          </cell>
          <cell r="G26" t="str">
            <v xml:space="preserve">SAS </v>
          </cell>
          <cell r="H26" t="str">
            <v>SAS</v>
          </cell>
        </row>
        <row r="27">
          <cell r="A27" t="str">
            <v>BIDBOROUGH WTW</v>
          </cell>
          <cell r="B27"/>
          <cell r="C27">
            <v>7</v>
          </cell>
          <cell r="D27" t="str">
            <v>Y</v>
          </cell>
          <cell r="E27" t="str">
            <v>SB</v>
          </cell>
          <cell r="F27" t="str">
            <v>Cphos</v>
          </cell>
          <cell r="G27" t="str">
            <v>SB Cphos</v>
          </cell>
          <cell r="H27" t="str">
            <v>SB</v>
          </cell>
        </row>
        <row r="28">
          <cell r="A28" t="str">
            <v>BIDDENDEN WTW</v>
          </cell>
          <cell r="B28"/>
          <cell r="C28">
            <v>7</v>
          </cell>
          <cell r="D28" t="str">
            <v>Y</v>
          </cell>
          <cell r="E28" t="str">
            <v>SB</v>
          </cell>
          <cell r="F28" t="str">
            <v>Cphos</v>
          </cell>
          <cell r="G28" t="str">
            <v>SB Cphos</v>
          </cell>
          <cell r="H28" t="str">
            <v>SB Cphos</v>
          </cell>
        </row>
        <row r="29">
          <cell r="A29" t="str">
            <v>BILLINGSHURST WTW</v>
          </cell>
          <cell r="B29"/>
          <cell r="C29">
            <v>7</v>
          </cell>
          <cell r="D29" t="str">
            <v>Y</v>
          </cell>
          <cell r="E29" t="str">
            <v>SB</v>
          </cell>
          <cell r="F29" t="str">
            <v>Cphos</v>
          </cell>
          <cell r="G29" t="str">
            <v>SB Cphos</v>
          </cell>
          <cell r="H29" t="str">
            <v>SB Cphos</v>
          </cell>
        </row>
        <row r="30">
          <cell r="A30" t="str">
            <v>FELBRIDGE WTW</v>
          </cell>
          <cell r="B30">
            <v>101905</v>
          </cell>
          <cell r="C30">
            <v>5</v>
          </cell>
          <cell r="D30" t="str">
            <v>Y</v>
          </cell>
          <cell r="E30" t="str">
            <v>SAS</v>
          </cell>
          <cell r="F30" t="str">
            <v>Cphos</v>
          </cell>
          <cell r="G30" t="str">
            <v>SAS Cphos</v>
          </cell>
          <cell r="H30" t="str">
            <v>CSAS</v>
          </cell>
        </row>
        <row r="31">
          <cell r="A31" t="str">
            <v>BISHOPS WALTHAM WTW</v>
          </cell>
          <cell r="B31"/>
          <cell r="C31">
            <v>7</v>
          </cell>
          <cell r="D31" t="str">
            <v>Y</v>
          </cell>
          <cell r="E31" t="str">
            <v>SB</v>
          </cell>
          <cell r="F31" t="str">
            <v>Cphos</v>
          </cell>
          <cell r="G31" t="str">
            <v>SB Cphos</v>
          </cell>
          <cell r="H31" t="str">
            <v>SB Cphos</v>
          </cell>
        </row>
        <row r="32">
          <cell r="A32" t="str">
            <v>BLACKBOYS WTW</v>
          </cell>
          <cell r="B32"/>
          <cell r="C32">
            <v>7</v>
          </cell>
          <cell r="D32" t="str">
            <v>Y</v>
          </cell>
          <cell r="E32" t="str">
            <v>SB</v>
          </cell>
          <cell r="F32" t="str">
            <v>Cphos</v>
          </cell>
          <cell r="G32" t="str">
            <v>SB Cphos</v>
          </cell>
          <cell r="H32" t="str">
            <v>SB Cphos</v>
          </cell>
        </row>
        <row r="33">
          <cell r="A33" t="str">
            <v>BLACKHAM WTW</v>
          </cell>
          <cell r="B33"/>
          <cell r="C33">
            <v>3</v>
          </cell>
          <cell r="D33" t="str">
            <v>N</v>
          </cell>
          <cell r="E33" t="str">
            <v>SB</v>
          </cell>
          <cell r="F33" t="str">
            <v/>
          </cell>
          <cell r="G33" t="str">
            <v xml:space="preserve">SB </v>
          </cell>
          <cell r="H33" t="str">
            <v>SB</v>
          </cell>
        </row>
        <row r="34">
          <cell r="A34" t="str">
            <v>BLACKSTONE WTW</v>
          </cell>
          <cell r="B34"/>
          <cell r="C34">
            <v>7</v>
          </cell>
          <cell r="D34" t="str">
            <v>Y</v>
          </cell>
          <cell r="E34" t="str">
            <v>SB</v>
          </cell>
          <cell r="F34" t="str">
            <v>Cphos</v>
          </cell>
          <cell r="G34" t="str">
            <v>SB Cphos</v>
          </cell>
          <cell r="H34" t="str">
            <v>SB</v>
          </cell>
        </row>
        <row r="35">
          <cell r="A35" t="str">
            <v>BLACKWATER WTW</v>
          </cell>
          <cell r="B35"/>
          <cell r="C35">
            <v>6</v>
          </cell>
          <cell r="D35" t="str">
            <v>N</v>
          </cell>
          <cell r="E35" t="str">
            <v>SB</v>
          </cell>
          <cell r="F35" t="str">
            <v/>
          </cell>
          <cell r="G35" t="str">
            <v xml:space="preserve">SB </v>
          </cell>
          <cell r="H35" t="str">
            <v>SB</v>
          </cell>
        </row>
        <row r="36">
          <cell r="A36" t="str">
            <v>BODLE STREET GREEN WTW</v>
          </cell>
          <cell r="B36"/>
          <cell r="C36">
            <v>3</v>
          </cell>
          <cell r="D36" t="str">
            <v>N</v>
          </cell>
          <cell r="E36" t="str">
            <v>SB</v>
          </cell>
          <cell r="F36" t="str">
            <v/>
          </cell>
          <cell r="G36" t="str">
            <v xml:space="preserve">SB </v>
          </cell>
          <cell r="H36" t="str">
            <v>SB</v>
          </cell>
        </row>
        <row r="37">
          <cell r="A37" t="str">
            <v>BOLDRE WTW</v>
          </cell>
          <cell r="B37"/>
          <cell r="C37">
            <v>7</v>
          </cell>
          <cell r="D37" t="str">
            <v>Y</v>
          </cell>
          <cell r="E37" t="str">
            <v>SB</v>
          </cell>
          <cell r="F37" t="str">
            <v>Cphos</v>
          </cell>
          <cell r="G37" t="str">
            <v>SB Cphos</v>
          </cell>
          <cell r="H37" t="str">
            <v>SB</v>
          </cell>
        </row>
        <row r="38">
          <cell r="A38" t="str">
            <v>BOSHAM WTW</v>
          </cell>
          <cell r="B38"/>
          <cell r="C38">
            <v>7</v>
          </cell>
          <cell r="D38" t="str">
            <v>Y</v>
          </cell>
          <cell r="E38" t="str">
            <v>SB</v>
          </cell>
          <cell r="F38"/>
          <cell r="G38" t="str">
            <v xml:space="preserve">SB </v>
          </cell>
          <cell r="H38" t="str">
            <v>SB</v>
          </cell>
        </row>
        <row r="39">
          <cell r="A39" t="str">
            <v>BREDE WATERWORKS WTW</v>
          </cell>
          <cell r="B39"/>
          <cell r="C39">
            <v>3</v>
          </cell>
          <cell r="D39" t="str">
            <v>N</v>
          </cell>
          <cell r="E39" t="str">
            <v>SB</v>
          </cell>
          <cell r="F39" t="str">
            <v/>
          </cell>
          <cell r="G39" t="str">
            <v xml:space="preserve">SB </v>
          </cell>
          <cell r="H39" t="str">
            <v>SB</v>
          </cell>
        </row>
        <row r="40">
          <cell r="A40" t="str">
            <v>BRIGHSTONE WTW</v>
          </cell>
          <cell r="B40"/>
          <cell r="C40">
            <v>3</v>
          </cell>
          <cell r="D40" t="str">
            <v>N</v>
          </cell>
          <cell r="E40" t="str">
            <v>SB</v>
          </cell>
          <cell r="F40" t="str">
            <v/>
          </cell>
          <cell r="G40" t="str">
            <v xml:space="preserve">SB </v>
          </cell>
          <cell r="H40" t="str">
            <v>SB</v>
          </cell>
        </row>
        <row r="41">
          <cell r="A41" t="str">
            <v>BROCKENHURST WTW</v>
          </cell>
          <cell r="B41"/>
          <cell r="C41">
            <v>7</v>
          </cell>
          <cell r="D41" t="str">
            <v>Y</v>
          </cell>
          <cell r="E41" t="str">
            <v>SB</v>
          </cell>
          <cell r="F41" t="str">
            <v>Cphos</v>
          </cell>
          <cell r="G41" t="str">
            <v>SB Cphos</v>
          </cell>
          <cell r="H41" t="str">
            <v>SB Cphos</v>
          </cell>
        </row>
        <row r="42">
          <cell r="A42" t="str">
            <v>BROOK STREET CUCKFIELD WTW</v>
          </cell>
          <cell r="B42"/>
          <cell r="C42">
            <v>3</v>
          </cell>
          <cell r="D42" t="str">
            <v>N</v>
          </cell>
          <cell r="E42" t="str">
            <v>SB</v>
          </cell>
          <cell r="F42" t="str">
            <v/>
          </cell>
          <cell r="G42" t="str">
            <v xml:space="preserve">SB </v>
          </cell>
          <cell r="H42" t="str">
            <v>SB</v>
          </cell>
        </row>
        <row r="43">
          <cell r="A43" t="str">
            <v>BROOKLAND WTW</v>
          </cell>
          <cell r="B43"/>
          <cell r="C43">
            <v>4</v>
          </cell>
          <cell r="D43" t="str">
            <v>N</v>
          </cell>
          <cell r="E43" t="str">
            <v>SAS</v>
          </cell>
          <cell r="F43" t="str">
            <v/>
          </cell>
          <cell r="G43" t="str">
            <v xml:space="preserve">SAS </v>
          </cell>
          <cell r="H43" t="str">
            <v>SAS</v>
          </cell>
        </row>
        <row r="44">
          <cell r="A44" t="str">
            <v>BROOMFIELD BANK WTW</v>
          </cell>
          <cell r="B44"/>
          <cell r="C44">
            <v>2</v>
          </cell>
          <cell r="D44" t="str">
            <v>N</v>
          </cell>
          <cell r="E44" t="str">
            <v>SAS</v>
          </cell>
          <cell r="F44" t="str">
            <v/>
          </cell>
          <cell r="G44" t="str">
            <v xml:space="preserve">SAS </v>
          </cell>
          <cell r="H44" t="str">
            <v>SAS</v>
          </cell>
        </row>
        <row r="45">
          <cell r="A45" t="str">
            <v>BUDDS FARM HAVANT WTW</v>
          </cell>
          <cell r="B45"/>
          <cell r="C45">
            <v>5</v>
          </cell>
          <cell r="D45" t="str">
            <v>Y</v>
          </cell>
          <cell r="E45" t="str">
            <v>SAS</v>
          </cell>
          <cell r="F45"/>
          <cell r="G45" t="str">
            <v xml:space="preserve">SAS </v>
          </cell>
          <cell r="H45" t="str">
            <v>SAS</v>
          </cell>
        </row>
        <row r="46">
          <cell r="A46" t="str">
            <v>BURITON WTW</v>
          </cell>
          <cell r="B46"/>
          <cell r="C46">
            <v>0</v>
          </cell>
          <cell r="D46">
            <v>0</v>
          </cell>
          <cell r="E46" t="e">
            <v>#N/A</v>
          </cell>
          <cell r="F46" t="str">
            <v/>
          </cell>
          <cell r="G46" t="e">
            <v>#N/A</v>
          </cell>
          <cell r="H46" t="e">
            <v>#N/A</v>
          </cell>
        </row>
        <row r="47">
          <cell r="A47" t="str">
            <v>BURPHAM WTW</v>
          </cell>
          <cell r="B47"/>
          <cell r="C47">
            <v>3</v>
          </cell>
          <cell r="D47" t="str">
            <v>N</v>
          </cell>
          <cell r="E47" t="str">
            <v>SB</v>
          </cell>
          <cell r="F47" t="str">
            <v/>
          </cell>
          <cell r="G47" t="str">
            <v xml:space="preserve">SB </v>
          </cell>
          <cell r="H47" t="str">
            <v>SB</v>
          </cell>
        </row>
        <row r="48">
          <cell r="A48" t="str">
            <v>BURWASH COMMON WTW</v>
          </cell>
          <cell r="B48"/>
          <cell r="C48">
            <v>6</v>
          </cell>
          <cell r="D48" t="str">
            <v>n</v>
          </cell>
          <cell r="E48" t="str">
            <v>SB</v>
          </cell>
          <cell r="F48" t="str">
            <v/>
          </cell>
          <cell r="G48" t="str">
            <v xml:space="preserve">SB </v>
          </cell>
          <cell r="H48" t="str">
            <v>SAS</v>
          </cell>
        </row>
        <row r="49">
          <cell r="A49" t="str">
            <v>HIGHBROOK WTW</v>
          </cell>
          <cell r="B49">
            <v>100676</v>
          </cell>
          <cell r="C49">
            <v>2</v>
          </cell>
          <cell r="D49" t="str">
            <v>N</v>
          </cell>
          <cell r="E49" t="str">
            <v>SAS</v>
          </cell>
          <cell r="F49" t="str">
            <v/>
          </cell>
          <cell r="G49" t="str">
            <v xml:space="preserve">SAS </v>
          </cell>
          <cell r="H49" t="str">
            <v xml:space="preserve">CSAS   </v>
          </cell>
        </row>
        <row r="50">
          <cell r="A50" t="str">
            <v>BURY WTW</v>
          </cell>
          <cell r="B50"/>
          <cell r="C50">
            <v>3</v>
          </cell>
          <cell r="D50" t="str">
            <v>N</v>
          </cell>
          <cell r="E50" t="str">
            <v>SB</v>
          </cell>
          <cell r="F50" t="str">
            <v/>
          </cell>
          <cell r="G50" t="str">
            <v xml:space="preserve">SB </v>
          </cell>
          <cell r="H50" t="str">
            <v>SB</v>
          </cell>
        </row>
        <row r="51">
          <cell r="A51" t="str">
            <v>BUXTED WTW</v>
          </cell>
          <cell r="B51"/>
          <cell r="C51">
            <v>7</v>
          </cell>
          <cell r="D51" t="str">
            <v>Y</v>
          </cell>
          <cell r="E51" t="str">
            <v>SB</v>
          </cell>
          <cell r="F51" t="str">
            <v>Cphos</v>
          </cell>
          <cell r="G51" t="str">
            <v>SB Cphos</v>
          </cell>
          <cell r="H51" t="str">
            <v>SB Cphos</v>
          </cell>
        </row>
        <row r="52">
          <cell r="A52" t="str">
            <v>CALBOURNE WTW</v>
          </cell>
          <cell r="B52"/>
          <cell r="C52">
            <v>7</v>
          </cell>
          <cell r="D52" t="str">
            <v>Y</v>
          </cell>
          <cell r="E52" t="str">
            <v>SB</v>
          </cell>
          <cell r="F52" t="str">
            <v>Cphos</v>
          </cell>
          <cell r="G52" t="str">
            <v>SB Cphos</v>
          </cell>
          <cell r="H52" t="str">
            <v>SB</v>
          </cell>
        </row>
        <row r="53">
          <cell r="A53" t="str">
            <v>HORSTED KEYNES WTW</v>
          </cell>
          <cell r="B53">
            <v>101905</v>
          </cell>
          <cell r="C53">
            <v>5</v>
          </cell>
          <cell r="D53" t="str">
            <v>Y</v>
          </cell>
          <cell r="E53" t="str">
            <v>SAS</v>
          </cell>
          <cell r="F53" t="str">
            <v>Cphos</v>
          </cell>
          <cell r="G53" t="str">
            <v>SAS Cphos</v>
          </cell>
          <cell r="H53" t="str">
            <v xml:space="preserve">CSAS   </v>
          </cell>
        </row>
        <row r="54">
          <cell r="A54" t="str">
            <v>CANTERBURY WTW</v>
          </cell>
          <cell r="B54"/>
          <cell r="C54">
            <v>5</v>
          </cell>
          <cell r="D54" t="str">
            <v>Y</v>
          </cell>
          <cell r="E54" t="str">
            <v>SAS</v>
          </cell>
          <cell r="F54" t="str">
            <v>Cphos</v>
          </cell>
          <cell r="G54" t="str">
            <v>SAS Cphos</v>
          </cell>
          <cell r="H54" t="str">
            <v>SAS Cphos</v>
          </cell>
        </row>
        <row r="55">
          <cell r="A55" t="str">
            <v>CANTERTON LANE BROOK H WTW</v>
          </cell>
          <cell r="B55"/>
          <cell r="C55">
            <v>3</v>
          </cell>
          <cell r="D55" t="str">
            <v>N</v>
          </cell>
          <cell r="E55" t="str">
            <v>SB</v>
          </cell>
          <cell r="F55" t="str">
            <v/>
          </cell>
          <cell r="G55" t="str">
            <v xml:space="preserve">SB </v>
          </cell>
          <cell r="H55" t="str">
            <v>SB</v>
          </cell>
        </row>
        <row r="56">
          <cell r="A56" t="str">
            <v>CATSFIELD WTW</v>
          </cell>
          <cell r="B56"/>
          <cell r="C56">
            <v>7</v>
          </cell>
          <cell r="D56" t="str">
            <v>Y</v>
          </cell>
          <cell r="E56" t="str">
            <v>SB</v>
          </cell>
          <cell r="F56" t="str">
            <v>Cphos</v>
          </cell>
          <cell r="G56" t="str">
            <v>SB Cphos</v>
          </cell>
          <cell r="H56" t="str">
            <v>SB Cphos</v>
          </cell>
        </row>
        <row r="57">
          <cell r="A57" t="str">
            <v>CHAILEY ROEHEATH WTW</v>
          </cell>
          <cell r="B57"/>
          <cell r="C57">
            <v>3</v>
          </cell>
          <cell r="D57" t="str">
            <v>N</v>
          </cell>
          <cell r="E57" t="str">
            <v>SB</v>
          </cell>
          <cell r="F57" t="str">
            <v/>
          </cell>
          <cell r="G57" t="str">
            <v xml:space="preserve">SB </v>
          </cell>
          <cell r="H57" t="str">
            <v>SB</v>
          </cell>
        </row>
        <row r="58">
          <cell r="A58" t="str">
            <v>LUXFORDS LANE EAST GRINSTEAD WTW</v>
          </cell>
          <cell r="B58">
            <v>100676</v>
          </cell>
          <cell r="C58">
            <v>5</v>
          </cell>
          <cell r="D58" t="str">
            <v>Y</v>
          </cell>
          <cell r="E58" t="str">
            <v>SAS</v>
          </cell>
          <cell r="F58" t="str">
            <v>Cphos</v>
          </cell>
          <cell r="G58" t="str">
            <v>SAS Cphos</v>
          </cell>
          <cell r="H58" t="str">
            <v>CSAS SB</v>
          </cell>
        </row>
        <row r="59">
          <cell r="A59" t="str">
            <v>CHARING WTW</v>
          </cell>
          <cell r="B59"/>
          <cell r="C59">
            <v>5</v>
          </cell>
          <cell r="D59" t="str">
            <v>Y</v>
          </cell>
          <cell r="E59" t="str">
            <v>SAS</v>
          </cell>
          <cell r="F59" t="str">
            <v>Cphos</v>
          </cell>
          <cell r="G59" t="str">
            <v>SAS Cphos</v>
          </cell>
          <cell r="H59" t="str">
            <v>SAS Cphos</v>
          </cell>
        </row>
        <row r="60">
          <cell r="A60" t="str">
            <v>CHARTHAM WTW</v>
          </cell>
          <cell r="B60"/>
          <cell r="C60">
            <v>3</v>
          </cell>
          <cell r="D60" t="str">
            <v>N</v>
          </cell>
          <cell r="E60" t="str">
            <v>SB</v>
          </cell>
          <cell r="F60" t="str">
            <v/>
          </cell>
          <cell r="G60" t="str">
            <v xml:space="preserve">SB </v>
          </cell>
          <cell r="H60" t="str">
            <v>SB</v>
          </cell>
        </row>
        <row r="61">
          <cell r="A61" t="str">
            <v>CHEPHURST COPSE RUDGWICK WTW</v>
          </cell>
          <cell r="B61"/>
          <cell r="C61">
            <v>7</v>
          </cell>
          <cell r="D61" t="str">
            <v>N</v>
          </cell>
          <cell r="E61" t="str">
            <v>SB</v>
          </cell>
          <cell r="F61" t="str">
            <v/>
          </cell>
          <cell r="G61" t="str">
            <v xml:space="preserve">SB </v>
          </cell>
          <cell r="H61" t="str">
            <v>SB</v>
          </cell>
        </row>
        <row r="62">
          <cell r="A62" t="str">
            <v>CHERRY GARDENS GOUDHURST WTW</v>
          </cell>
          <cell r="B62"/>
          <cell r="C62">
            <v>7</v>
          </cell>
          <cell r="D62" t="str">
            <v>Y</v>
          </cell>
          <cell r="E62" t="str">
            <v>SB</v>
          </cell>
          <cell r="F62"/>
          <cell r="G62" t="str">
            <v xml:space="preserve">SB </v>
          </cell>
          <cell r="H62" t="str">
            <v>SB Cphos</v>
          </cell>
        </row>
        <row r="63">
          <cell r="A63" t="str">
            <v>CHICHESTER WTW</v>
          </cell>
          <cell r="B63"/>
          <cell r="C63">
            <v>5</v>
          </cell>
          <cell r="D63" t="str">
            <v>Y</v>
          </cell>
          <cell r="E63" t="str">
            <v>SAS</v>
          </cell>
          <cell r="F63"/>
          <cell r="G63" t="str">
            <v xml:space="preserve">SAS </v>
          </cell>
          <cell r="H63" t="str">
            <v>SAS</v>
          </cell>
        </row>
        <row r="64">
          <cell r="A64" t="str">
            <v>CHICKENHALL EASTLEIGH WTW</v>
          </cell>
          <cell r="B64"/>
          <cell r="C64">
            <v>7</v>
          </cell>
          <cell r="D64" t="str">
            <v>Y</v>
          </cell>
          <cell r="E64" t="str">
            <v>SB</v>
          </cell>
          <cell r="F64" t="str">
            <v>Cphos</v>
          </cell>
          <cell r="G64" t="str">
            <v>SB Cphos</v>
          </cell>
          <cell r="H64" t="str">
            <v>SB Cphos</v>
          </cell>
        </row>
        <row r="65">
          <cell r="A65" t="str">
            <v>CHIDDINGFOLD WTW</v>
          </cell>
          <cell r="B65"/>
          <cell r="C65">
            <v>7</v>
          </cell>
          <cell r="D65" t="str">
            <v>Y</v>
          </cell>
          <cell r="E65" t="str">
            <v>SB</v>
          </cell>
          <cell r="F65" t="str">
            <v>Cphos</v>
          </cell>
          <cell r="G65" t="str">
            <v>SB Cphos</v>
          </cell>
          <cell r="H65" t="str">
            <v>SB Cphos</v>
          </cell>
        </row>
        <row r="66">
          <cell r="A66" t="str">
            <v>CHIDDINGSTONE CASTLE WTW</v>
          </cell>
          <cell r="B66"/>
          <cell r="C66">
            <v>3</v>
          </cell>
          <cell r="D66" t="str">
            <v>N</v>
          </cell>
          <cell r="E66" t="str">
            <v>SB</v>
          </cell>
          <cell r="F66" t="str">
            <v/>
          </cell>
          <cell r="G66" t="str">
            <v xml:space="preserve">SB </v>
          </cell>
          <cell r="H66" t="str">
            <v>SB</v>
          </cell>
        </row>
        <row r="67">
          <cell r="A67" t="str">
            <v>CHIDDINGSTONE HOATH WTW</v>
          </cell>
          <cell r="B67"/>
          <cell r="C67">
            <v>3</v>
          </cell>
          <cell r="D67" t="str">
            <v>N</v>
          </cell>
          <cell r="E67" t="str">
            <v>SB</v>
          </cell>
          <cell r="F67" t="str">
            <v/>
          </cell>
          <cell r="G67" t="str">
            <v xml:space="preserve">SB </v>
          </cell>
          <cell r="H67" t="str">
            <v>SB</v>
          </cell>
        </row>
        <row r="68">
          <cell r="A68" t="str">
            <v>CHILBOLTON WTW</v>
          </cell>
          <cell r="B68"/>
          <cell r="C68">
            <v>7</v>
          </cell>
          <cell r="D68" t="str">
            <v>Y</v>
          </cell>
          <cell r="E68" t="str">
            <v>SB</v>
          </cell>
          <cell r="F68" t="str">
            <v>Cphos</v>
          </cell>
          <cell r="G68" t="str">
            <v>SB Cphos</v>
          </cell>
          <cell r="H68" t="str">
            <v>SB Cphos</v>
          </cell>
        </row>
        <row r="69">
          <cell r="A69" t="str">
            <v>CHILHAM WTW</v>
          </cell>
          <cell r="B69"/>
          <cell r="C69">
            <v>3</v>
          </cell>
          <cell r="D69" t="str">
            <v>N</v>
          </cell>
          <cell r="E69" t="str">
            <v>SB</v>
          </cell>
          <cell r="F69" t="str">
            <v/>
          </cell>
          <cell r="G69" t="str">
            <v xml:space="preserve">SB </v>
          </cell>
          <cell r="H69" t="str">
            <v>SB</v>
          </cell>
        </row>
        <row r="70">
          <cell r="A70" t="str">
            <v>CHILLERTON WTW</v>
          </cell>
          <cell r="B70"/>
          <cell r="C70">
            <v>4</v>
          </cell>
          <cell r="D70" t="str">
            <v>N</v>
          </cell>
          <cell r="E70" t="str">
            <v>SAS</v>
          </cell>
          <cell r="F70" t="str">
            <v/>
          </cell>
          <cell r="G70" t="str">
            <v xml:space="preserve">SAS </v>
          </cell>
          <cell r="H70" t="str">
            <v>SAS</v>
          </cell>
        </row>
        <row r="71">
          <cell r="A71" t="str">
            <v>CLAPHAM WTW</v>
          </cell>
          <cell r="B71"/>
          <cell r="C71">
            <v>6</v>
          </cell>
          <cell r="D71" t="str">
            <v>N</v>
          </cell>
          <cell r="E71" t="str">
            <v>SB</v>
          </cell>
          <cell r="F71" t="str">
            <v/>
          </cell>
          <cell r="G71" t="str">
            <v xml:space="preserve">SB </v>
          </cell>
          <cell r="H71" t="str">
            <v>SB</v>
          </cell>
        </row>
        <row r="72">
          <cell r="A72" t="str">
            <v>COLDHARBOUR WTW</v>
          </cell>
          <cell r="B72"/>
          <cell r="C72">
            <v>6</v>
          </cell>
          <cell r="D72" t="str">
            <v>N</v>
          </cell>
          <cell r="E72" t="str">
            <v>SB</v>
          </cell>
          <cell r="F72" t="str">
            <v/>
          </cell>
          <cell r="G72" t="str">
            <v xml:space="preserve">SB </v>
          </cell>
          <cell r="H72" t="str">
            <v>SB</v>
          </cell>
        </row>
        <row r="73">
          <cell r="A73" t="str">
            <v>COLDWALTHAM WTW</v>
          </cell>
          <cell r="B73"/>
          <cell r="C73">
            <v>7</v>
          </cell>
          <cell r="D73" t="str">
            <v>Y</v>
          </cell>
          <cell r="E73" t="str">
            <v>SB</v>
          </cell>
          <cell r="F73" t="str">
            <v>Cphos</v>
          </cell>
          <cell r="G73" t="str">
            <v>SB Cphos</v>
          </cell>
          <cell r="H73" t="str">
            <v>SB Cphos</v>
          </cell>
        </row>
        <row r="74">
          <cell r="A74" t="str">
            <v>COOKSBRIDGE WTW</v>
          </cell>
          <cell r="B74"/>
          <cell r="C74">
            <v>2</v>
          </cell>
          <cell r="D74" t="str">
            <v>N</v>
          </cell>
          <cell r="E74" t="str">
            <v>SAS</v>
          </cell>
          <cell r="F74" t="str">
            <v/>
          </cell>
          <cell r="G74" t="str">
            <v xml:space="preserve">SAS </v>
          </cell>
          <cell r="H74" t="str">
            <v>SAS</v>
          </cell>
        </row>
        <row r="75">
          <cell r="A75" t="str">
            <v>MONKS GATE WTW</v>
          </cell>
          <cell r="B75">
            <v>101905</v>
          </cell>
          <cell r="C75">
            <v>5</v>
          </cell>
          <cell r="D75" t="str">
            <v>Y</v>
          </cell>
          <cell r="E75" t="str">
            <v>SAS</v>
          </cell>
          <cell r="F75" t="str">
            <v>Cphos</v>
          </cell>
          <cell r="G75" t="str">
            <v>SAS Cphos</v>
          </cell>
          <cell r="H75" t="str">
            <v>CSAS Cphos</v>
          </cell>
        </row>
        <row r="76">
          <cell r="A76" t="str">
            <v>COWDEN WTW</v>
          </cell>
          <cell r="B76"/>
          <cell r="C76">
            <v>3</v>
          </cell>
          <cell r="D76" t="str">
            <v>N</v>
          </cell>
          <cell r="E76" t="str">
            <v>SB</v>
          </cell>
          <cell r="F76" t="str">
            <v/>
          </cell>
          <cell r="G76" t="str">
            <v xml:space="preserve">SB </v>
          </cell>
          <cell r="H76" t="str">
            <v>SB</v>
          </cell>
        </row>
        <row r="77">
          <cell r="A77" t="str">
            <v>WEST HOATHLY WTW</v>
          </cell>
          <cell r="B77">
            <v>100676</v>
          </cell>
          <cell r="C77">
            <v>5</v>
          </cell>
          <cell r="D77" t="str">
            <v>Y</v>
          </cell>
          <cell r="E77" t="str">
            <v>SAS</v>
          </cell>
          <cell r="F77" t="str">
            <v>Cphos</v>
          </cell>
          <cell r="G77" t="str">
            <v>SAS Cphos</v>
          </cell>
          <cell r="H77" t="str">
            <v>CSAS Cphos</v>
          </cell>
        </row>
        <row r="78">
          <cell r="A78" t="str">
            <v>CHALE WTW</v>
          </cell>
          <cell r="B78">
            <v>108922</v>
          </cell>
          <cell r="C78">
            <v>4</v>
          </cell>
          <cell r="D78" t="str">
            <v>N</v>
          </cell>
          <cell r="E78" t="str">
            <v>SAS</v>
          </cell>
          <cell r="F78" t="str">
            <v/>
          </cell>
          <cell r="G78" t="str">
            <v xml:space="preserve">SAS </v>
          </cell>
          <cell r="H78" t="str">
            <v xml:space="preserve">CSAS   </v>
          </cell>
        </row>
        <row r="79">
          <cell r="A79" t="str">
            <v>CRANBROOK WTW</v>
          </cell>
          <cell r="B79"/>
          <cell r="C79">
            <v>7</v>
          </cell>
          <cell r="D79" t="str">
            <v>Y</v>
          </cell>
          <cell r="E79" t="str">
            <v>SB</v>
          </cell>
          <cell r="F79" t="str">
            <v>Cphos</v>
          </cell>
          <cell r="G79" t="str">
            <v>SB Cphos</v>
          </cell>
          <cell r="H79" t="str">
            <v>SB Cphos</v>
          </cell>
        </row>
        <row r="80">
          <cell r="A80" t="str">
            <v>CROUCH FARM MAYFIELD WTW</v>
          </cell>
          <cell r="B80"/>
          <cell r="C80">
            <v>7</v>
          </cell>
          <cell r="D80" t="str">
            <v>Y</v>
          </cell>
          <cell r="E80" t="str">
            <v>SB</v>
          </cell>
          <cell r="F80" t="str">
            <v>Cphos</v>
          </cell>
          <cell r="G80" t="str">
            <v>SB Cphos</v>
          </cell>
          <cell r="H80" t="str">
            <v>SB Cphos</v>
          </cell>
        </row>
        <row r="81">
          <cell r="A81" t="str">
            <v>DAMBRIDGE WINGHAM WTW</v>
          </cell>
          <cell r="B81"/>
          <cell r="C81">
            <v>7</v>
          </cell>
          <cell r="D81" t="str">
            <v>Y</v>
          </cell>
          <cell r="E81" t="str">
            <v>SB</v>
          </cell>
          <cell r="F81" t="str">
            <v>Cphos</v>
          </cell>
          <cell r="G81" t="str">
            <v>SB Cphos</v>
          </cell>
          <cell r="H81" t="str">
            <v>SB Cphos</v>
          </cell>
        </row>
        <row r="82">
          <cell r="A82" t="str">
            <v>DANEHILL WTW</v>
          </cell>
          <cell r="B82"/>
          <cell r="C82">
            <v>7</v>
          </cell>
          <cell r="D82" t="str">
            <v>N</v>
          </cell>
          <cell r="E82" t="str">
            <v>SB</v>
          </cell>
          <cell r="F82" t="str">
            <v/>
          </cell>
          <cell r="G82" t="str">
            <v xml:space="preserve">SB </v>
          </cell>
          <cell r="H82" t="str">
            <v>SB</v>
          </cell>
        </row>
        <row r="83">
          <cell r="A83" t="str">
            <v>DIAL POST WTW</v>
          </cell>
          <cell r="B83"/>
          <cell r="C83">
            <v>2</v>
          </cell>
          <cell r="D83" t="str">
            <v>N</v>
          </cell>
          <cell r="E83" t="str">
            <v>SAS</v>
          </cell>
          <cell r="F83" t="str">
            <v/>
          </cell>
          <cell r="G83" t="str">
            <v xml:space="preserve">SAS </v>
          </cell>
          <cell r="H83" t="str">
            <v>SAS</v>
          </cell>
        </row>
        <row r="84">
          <cell r="A84" t="str">
            <v>DITCHLING WTW</v>
          </cell>
          <cell r="B84"/>
          <cell r="C84">
            <v>7</v>
          </cell>
          <cell r="D84" t="str">
            <v>Y</v>
          </cell>
          <cell r="E84" t="str">
            <v>SB</v>
          </cell>
          <cell r="F84" t="str">
            <v>Cphos</v>
          </cell>
          <cell r="G84" t="str">
            <v>SB Cphos</v>
          </cell>
          <cell r="H84" t="str">
            <v>SB Cphos</v>
          </cell>
        </row>
        <row r="85">
          <cell r="A85" t="str">
            <v>DITTON WTW</v>
          </cell>
          <cell r="B85"/>
          <cell r="C85">
            <v>7</v>
          </cell>
          <cell r="D85" t="str">
            <v>N</v>
          </cell>
          <cell r="E85" t="str">
            <v>SB</v>
          </cell>
          <cell r="F85" t="str">
            <v/>
          </cell>
          <cell r="G85" t="str">
            <v xml:space="preserve">SB </v>
          </cell>
          <cell r="H85" t="str">
            <v>SB</v>
          </cell>
        </row>
        <row r="86">
          <cell r="A86" t="str">
            <v>DRAGONS GREEN WTW</v>
          </cell>
          <cell r="B86"/>
          <cell r="C86">
            <v>5</v>
          </cell>
          <cell r="D86" t="str">
            <v>Y</v>
          </cell>
          <cell r="E86" t="str">
            <v>SAS</v>
          </cell>
          <cell r="F86" t="str">
            <v>Cphos</v>
          </cell>
          <cell r="G86" t="str">
            <v>SAS Cphos</v>
          </cell>
          <cell r="H86" t="str">
            <v>SAS Cphos</v>
          </cell>
        </row>
        <row r="87">
          <cell r="A87" t="str">
            <v>DROXFORD WTW</v>
          </cell>
          <cell r="B87"/>
          <cell r="C87">
            <v>2</v>
          </cell>
          <cell r="D87" t="str">
            <v>N</v>
          </cell>
          <cell r="E87" t="str">
            <v>SAS</v>
          </cell>
          <cell r="F87" t="str">
            <v/>
          </cell>
          <cell r="G87" t="str">
            <v xml:space="preserve">SAS </v>
          </cell>
          <cell r="H87" t="str">
            <v>SAS</v>
          </cell>
        </row>
        <row r="88">
          <cell r="A88" t="str">
            <v>DUNBRIDGE WTW</v>
          </cell>
          <cell r="B88"/>
          <cell r="C88">
            <v>2</v>
          </cell>
          <cell r="D88" t="str">
            <v>N</v>
          </cell>
          <cell r="E88" t="str">
            <v>SAS</v>
          </cell>
          <cell r="F88" t="str">
            <v/>
          </cell>
          <cell r="G88" t="str">
            <v xml:space="preserve">SAS </v>
          </cell>
          <cell r="H88" t="str">
            <v>SAS</v>
          </cell>
        </row>
        <row r="89">
          <cell r="A89" t="str">
            <v>DUNCTON WTW</v>
          </cell>
          <cell r="B89"/>
          <cell r="C89">
            <v>3</v>
          </cell>
          <cell r="D89" t="str">
            <v>N</v>
          </cell>
          <cell r="E89" t="str">
            <v>SB</v>
          </cell>
          <cell r="F89" t="str">
            <v/>
          </cell>
          <cell r="G89" t="str">
            <v xml:space="preserve">SB </v>
          </cell>
          <cell r="H89" t="str">
            <v>SB</v>
          </cell>
        </row>
        <row r="90">
          <cell r="A90" t="str">
            <v>DYMCHURCH WTW</v>
          </cell>
          <cell r="B90"/>
          <cell r="C90">
            <v>7</v>
          </cell>
          <cell r="D90" t="str">
            <v>N</v>
          </cell>
          <cell r="E90" t="str">
            <v>SB</v>
          </cell>
          <cell r="F90" t="str">
            <v/>
          </cell>
          <cell r="G90" t="str">
            <v xml:space="preserve">SB </v>
          </cell>
          <cell r="H90" t="str">
            <v>SB</v>
          </cell>
        </row>
        <row r="91">
          <cell r="A91" t="str">
            <v>EAST BOLDRE WTW</v>
          </cell>
          <cell r="B91"/>
          <cell r="C91">
            <v>5</v>
          </cell>
          <cell r="D91" t="str">
            <v>Y</v>
          </cell>
          <cell r="E91" t="str">
            <v>SAS</v>
          </cell>
          <cell r="F91" t="str">
            <v>Cphos</v>
          </cell>
          <cell r="G91" t="str">
            <v>SAS Cphos</v>
          </cell>
          <cell r="H91" t="str">
            <v>SAS</v>
          </cell>
        </row>
        <row r="92">
          <cell r="A92" t="str">
            <v>SHORWELL WTW</v>
          </cell>
          <cell r="B92">
            <v>108922</v>
          </cell>
          <cell r="C92">
            <v>2</v>
          </cell>
          <cell r="D92" t="str">
            <v>N</v>
          </cell>
          <cell r="E92" t="str">
            <v>SAS</v>
          </cell>
          <cell r="F92" t="str">
            <v/>
          </cell>
          <cell r="G92" t="str">
            <v xml:space="preserve">SAS </v>
          </cell>
          <cell r="H92" t="str">
            <v xml:space="preserve">CSAS   </v>
          </cell>
        </row>
        <row r="93">
          <cell r="A93" t="str">
            <v>EAST END WTW</v>
          </cell>
          <cell r="B93"/>
          <cell r="C93">
            <v>7</v>
          </cell>
          <cell r="D93" t="str">
            <v>Y</v>
          </cell>
          <cell r="E93" t="str">
            <v>SB</v>
          </cell>
          <cell r="F93" t="str">
            <v>Cphos</v>
          </cell>
          <cell r="G93" t="str">
            <v>SB Cphos</v>
          </cell>
          <cell r="H93" t="str">
            <v>SB</v>
          </cell>
        </row>
        <row r="94">
          <cell r="A94" t="str">
            <v>EAST GRIMSTEAD WTW</v>
          </cell>
          <cell r="B94"/>
          <cell r="C94">
            <v>6</v>
          </cell>
          <cell r="D94" t="str">
            <v>N</v>
          </cell>
          <cell r="E94" t="str">
            <v>SB</v>
          </cell>
          <cell r="F94" t="str">
            <v/>
          </cell>
          <cell r="G94" t="str">
            <v xml:space="preserve">SB </v>
          </cell>
          <cell r="H94" t="str">
            <v>SB</v>
          </cell>
        </row>
        <row r="95">
          <cell r="A95" t="str">
            <v>EAST HOATHLY WTW</v>
          </cell>
          <cell r="B95"/>
          <cell r="C95">
            <v>3</v>
          </cell>
          <cell r="D95" t="str">
            <v>N</v>
          </cell>
          <cell r="E95" t="str">
            <v>SB</v>
          </cell>
          <cell r="F95" t="str">
            <v/>
          </cell>
          <cell r="G95" t="str">
            <v xml:space="preserve">SB </v>
          </cell>
          <cell r="H95" t="str">
            <v>SB</v>
          </cell>
        </row>
        <row r="96">
          <cell r="A96" t="str">
            <v>EAST MEON WTW</v>
          </cell>
          <cell r="B96"/>
          <cell r="C96">
            <v>7</v>
          </cell>
          <cell r="D96" t="str">
            <v>Y</v>
          </cell>
          <cell r="E96" t="str">
            <v>SB</v>
          </cell>
          <cell r="F96" t="str">
            <v>Cphos</v>
          </cell>
          <cell r="G96" t="str">
            <v>SB Cphos</v>
          </cell>
          <cell r="H96" t="str">
            <v>SB</v>
          </cell>
        </row>
        <row r="97">
          <cell r="A97" t="str">
            <v>EAST PECKHAM WTW</v>
          </cell>
          <cell r="B97"/>
          <cell r="C97">
            <v>6</v>
          </cell>
          <cell r="D97" t="str">
            <v>N</v>
          </cell>
          <cell r="E97" t="str">
            <v>SB</v>
          </cell>
          <cell r="F97" t="str">
            <v/>
          </cell>
          <cell r="G97" t="str">
            <v xml:space="preserve">SB </v>
          </cell>
          <cell r="H97" t="str">
            <v>SB</v>
          </cell>
        </row>
        <row r="98">
          <cell r="A98" t="str">
            <v>EAST WORTHING WTW</v>
          </cell>
          <cell r="B98"/>
          <cell r="C98">
            <v>2</v>
          </cell>
          <cell r="D98" t="str">
            <v>N</v>
          </cell>
          <cell r="E98" t="str">
            <v>SAS</v>
          </cell>
          <cell r="F98" t="str">
            <v/>
          </cell>
          <cell r="G98" t="str">
            <v xml:space="preserve">SAS </v>
          </cell>
          <cell r="H98" t="str">
            <v>SAS</v>
          </cell>
        </row>
        <row r="99">
          <cell r="A99" t="str">
            <v>EASTBOURNE WTW</v>
          </cell>
          <cell r="B99"/>
          <cell r="C99">
            <v>2</v>
          </cell>
          <cell r="D99" t="str">
            <v>n</v>
          </cell>
          <cell r="E99" t="str">
            <v>SAS</v>
          </cell>
          <cell r="F99" t="str">
            <v/>
          </cell>
          <cell r="G99" t="str">
            <v xml:space="preserve">SAS </v>
          </cell>
          <cell r="H99" t="str">
            <v>SAS</v>
          </cell>
        </row>
        <row r="100">
          <cell r="A100" t="str">
            <v>EASTCHURCH WTW</v>
          </cell>
          <cell r="B100"/>
          <cell r="C100">
            <v>3</v>
          </cell>
          <cell r="D100" t="str">
            <v>N</v>
          </cell>
          <cell r="E100" t="str">
            <v>SB</v>
          </cell>
          <cell r="F100" t="str">
            <v/>
          </cell>
          <cell r="G100" t="str">
            <v xml:space="preserve">SB </v>
          </cell>
          <cell r="H100" t="str">
            <v>SB</v>
          </cell>
        </row>
        <row r="101">
          <cell r="A101" t="str">
            <v>EASTRY WTW</v>
          </cell>
          <cell r="B101"/>
          <cell r="C101">
            <v>7</v>
          </cell>
          <cell r="D101" t="str">
            <v>Y</v>
          </cell>
          <cell r="E101" t="str">
            <v>SB</v>
          </cell>
          <cell r="F101" t="str">
            <v>Cphos</v>
          </cell>
          <cell r="G101" t="str">
            <v>SB Cphos</v>
          </cell>
          <cell r="H101" t="str">
            <v>SB Cphos</v>
          </cell>
        </row>
        <row r="102">
          <cell r="A102" t="str">
            <v>EDEN VALE EAST GRINSTEAD WTW</v>
          </cell>
          <cell r="B102"/>
          <cell r="C102">
            <v>7</v>
          </cell>
          <cell r="D102" t="str">
            <v>Y</v>
          </cell>
          <cell r="E102" t="str">
            <v>SB</v>
          </cell>
          <cell r="F102" t="str">
            <v>Cphos</v>
          </cell>
          <cell r="G102" t="str">
            <v>SB Cphos</v>
          </cell>
          <cell r="H102" t="str">
            <v>SB Cphos</v>
          </cell>
        </row>
        <row r="103">
          <cell r="A103" t="str">
            <v>EDENBRIDGE WTW</v>
          </cell>
          <cell r="B103"/>
          <cell r="C103">
            <v>5</v>
          </cell>
          <cell r="D103" t="str">
            <v>Y</v>
          </cell>
          <cell r="E103" t="str">
            <v>SAS</v>
          </cell>
          <cell r="F103" t="str">
            <v>Cphos</v>
          </cell>
          <cell r="G103" t="str">
            <v>SAS Cphos</v>
          </cell>
          <cell r="H103" t="str">
            <v>SAS Cphos</v>
          </cell>
        </row>
        <row r="104">
          <cell r="A104" t="str">
            <v>EFFORD FARM COTTAGES LYMINGTON WTW</v>
          </cell>
          <cell r="B104"/>
          <cell r="C104">
            <v>2</v>
          </cell>
          <cell r="D104" t="str">
            <v>N</v>
          </cell>
          <cell r="E104" t="str">
            <v>SAS</v>
          </cell>
          <cell r="F104" t="str">
            <v/>
          </cell>
          <cell r="G104" t="str">
            <v xml:space="preserve">SAS </v>
          </cell>
          <cell r="H104" t="str">
            <v>SAS</v>
          </cell>
        </row>
        <row r="105">
          <cell r="A105" t="str">
            <v>ELSTED WTW</v>
          </cell>
          <cell r="B105"/>
          <cell r="C105">
            <v>3</v>
          </cell>
          <cell r="D105" t="str">
            <v>N</v>
          </cell>
          <cell r="E105" t="str">
            <v>SB</v>
          </cell>
          <cell r="F105" t="str">
            <v/>
          </cell>
          <cell r="G105" t="str">
            <v xml:space="preserve">SB </v>
          </cell>
          <cell r="H105" t="str">
            <v>SB</v>
          </cell>
        </row>
        <row r="106">
          <cell r="A106" t="str">
            <v>EVANS CLOSE OVER WALLOP WTW</v>
          </cell>
          <cell r="B106"/>
          <cell r="C106">
            <v>7</v>
          </cell>
          <cell r="D106" t="str">
            <v>N</v>
          </cell>
          <cell r="E106" t="str">
            <v>SB</v>
          </cell>
          <cell r="F106" t="str">
            <v/>
          </cell>
          <cell r="G106" t="str">
            <v xml:space="preserve">SB </v>
          </cell>
          <cell r="H106" t="str">
            <v>SB</v>
          </cell>
        </row>
        <row r="107">
          <cell r="A107" t="str">
            <v>EWHURST GREEN WTW</v>
          </cell>
          <cell r="B107"/>
          <cell r="C107">
            <v>4</v>
          </cell>
          <cell r="D107" t="str">
            <v>N</v>
          </cell>
          <cell r="E107" t="str">
            <v>SAS</v>
          </cell>
          <cell r="F107" t="str">
            <v/>
          </cell>
          <cell r="G107" t="str">
            <v xml:space="preserve">SAS </v>
          </cell>
          <cell r="H107" t="str">
            <v>SAS</v>
          </cell>
        </row>
        <row r="108">
          <cell r="A108" t="str">
            <v>FAIRLIGHT WTW</v>
          </cell>
          <cell r="B108"/>
          <cell r="C108">
            <v>7</v>
          </cell>
          <cell r="D108" t="str">
            <v>Y</v>
          </cell>
          <cell r="E108" t="str">
            <v>SB</v>
          </cell>
          <cell r="F108" t="str">
            <v>Cphos</v>
          </cell>
          <cell r="G108" t="str">
            <v>SB Cphos</v>
          </cell>
          <cell r="H108" t="str">
            <v>SB Cphos</v>
          </cell>
        </row>
        <row r="109">
          <cell r="A109" t="str">
            <v>FAVERSHAM WTW</v>
          </cell>
          <cell r="B109"/>
          <cell r="C109">
            <v>3</v>
          </cell>
          <cell r="D109" t="str">
            <v>N</v>
          </cell>
          <cell r="E109" t="str">
            <v>SB</v>
          </cell>
          <cell r="F109" t="str">
            <v/>
          </cell>
          <cell r="G109" t="str">
            <v xml:space="preserve">SB </v>
          </cell>
          <cell r="H109" t="str">
            <v>SB</v>
          </cell>
        </row>
        <row r="110">
          <cell r="A110" t="str">
            <v>WROXALL WTW</v>
          </cell>
          <cell r="B110">
            <v>108922</v>
          </cell>
          <cell r="C110">
            <v>5</v>
          </cell>
          <cell r="D110" t="str">
            <v>Y</v>
          </cell>
          <cell r="E110" t="str">
            <v>SAS</v>
          </cell>
          <cell r="F110" t="str">
            <v>Cphos</v>
          </cell>
          <cell r="G110" t="str">
            <v>SAS Cphos</v>
          </cell>
          <cell r="H110" t="str">
            <v>CSAS Cphos</v>
          </cell>
        </row>
        <row r="111">
          <cell r="A111" t="str">
            <v>FERNHURST WTW</v>
          </cell>
          <cell r="B111"/>
          <cell r="C111">
            <v>7</v>
          </cell>
          <cell r="D111" t="str">
            <v>Y</v>
          </cell>
          <cell r="E111" t="str">
            <v>SB</v>
          </cell>
          <cell r="F111" t="str">
            <v>Cphos</v>
          </cell>
          <cell r="G111" t="str">
            <v>SB Cphos</v>
          </cell>
          <cell r="H111" t="str">
            <v>SB Cphos</v>
          </cell>
        </row>
        <row r="112">
          <cell r="A112" t="str">
            <v>FERRY HILL WINCHELSEA WTW</v>
          </cell>
          <cell r="B112"/>
          <cell r="C112">
            <v>3</v>
          </cell>
          <cell r="D112" t="str">
            <v>N</v>
          </cell>
          <cell r="E112" t="str">
            <v>SB</v>
          </cell>
          <cell r="F112" t="str">
            <v/>
          </cell>
          <cell r="G112" t="str">
            <v xml:space="preserve">SB </v>
          </cell>
          <cell r="H112" t="str">
            <v>SB</v>
          </cell>
        </row>
        <row r="113">
          <cell r="A113" t="str">
            <v>FITTLEWORTH WTW</v>
          </cell>
          <cell r="B113"/>
          <cell r="C113">
            <v>3</v>
          </cell>
          <cell r="D113" t="str">
            <v>N</v>
          </cell>
          <cell r="E113" t="str">
            <v>SB</v>
          </cell>
          <cell r="F113" t="str">
            <v/>
          </cell>
          <cell r="G113" t="str">
            <v xml:space="preserve">SB </v>
          </cell>
          <cell r="H113" t="str">
            <v>SB</v>
          </cell>
        </row>
        <row r="114">
          <cell r="A114" t="str">
            <v>FLETCHING WTW</v>
          </cell>
          <cell r="B114"/>
          <cell r="C114">
            <v>7</v>
          </cell>
          <cell r="D114" t="str">
            <v>N</v>
          </cell>
          <cell r="E114" t="str">
            <v>SB</v>
          </cell>
          <cell r="F114" t="str">
            <v/>
          </cell>
          <cell r="G114" t="str">
            <v xml:space="preserve">SB </v>
          </cell>
          <cell r="H114" t="str">
            <v>SB</v>
          </cell>
        </row>
        <row r="115">
          <cell r="A115" t="str">
            <v>FLEXFORD LANE SWAY WTW</v>
          </cell>
          <cell r="B115"/>
          <cell r="C115">
            <v>7</v>
          </cell>
          <cell r="D115" t="str">
            <v>Y</v>
          </cell>
          <cell r="E115" t="str">
            <v>SB</v>
          </cell>
          <cell r="F115" t="str">
            <v>Cphos</v>
          </cell>
          <cell r="G115" t="str">
            <v>SB Cphos</v>
          </cell>
          <cell r="H115" t="str">
            <v>SB</v>
          </cell>
        </row>
        <row r="116">
          <cell r="A116" t="str">
            <v>FORD WTW</v>
          </cell>
          <cell r="B116"/>
          <cell r="C116">
            <v>2</v>
          </cell>
          <cell r="D116" t="str">
            <v>N</v>
          </cell>
          <cell r="E116" t="str">
            <v>SAS</v>
          </cell>
          <cell r="F116" t="str">
            <v/>
          </cell>
          <cell r="G116" t="str">
            <v xml:space="preserve">SAS </v>
          </cell>
          <cell r="H116" t="str">
            <v>SAS</v>
          </cell>
        </row>
        <row r="117">
          <cell r="A117" t="str">
            <v>FORDCOMBE WTW</v>
          </cell>
          <cell r="B117"/>
          <cell r="C117">
            <v>2</v>
          </cell>
          <cell r="D117" t="str">
            <v>N</v>
          </cell>
          <cell r="E117" t="str">
            <v>SAS</v>
          </cell>
          <cell r="F117" t="str">
            <v/>
          </cell>
          <cell r="G117" t="str">
            <v xml:space="preserve">SAS </v>
          </cell>
          <cell r="H117" t="str">
            <v>SAS</v>
          </cell>
        </row>
        <row r="118">
          <cell r="A118" t="str">
            <v>FOREST GREEN WTW</v>
          </cell>
          <cell r="B118"/>
          <cell r="C118">
            <v>7</v>
          </cell>
          <cell r="D118" t="str">
            <v>Y</v>
          </cell>
          <cell r="E118" t="str">
            <v>SB</v>
          </cell>
          <cell r="F118" t="str">
            <v>Cphos</v>
          </cell>
          <cell r="G118" t="str">
            <v>SB Cphos</v>
          </cell>
          <cell r="H118" t="str">
            <v>SB</v>
          </cell>
        </row>
        <row r="119">
          <cell r="A119" t="str">
            <v>FOREST ROW WTW</v>
          </cell>
          <cell r="B119"/>
          <cell r="C119">
            <v>6</v>
          </cell>
          <cell r="D119" t="str">
            <v>N</v>
          </cell>
          <cell r="E119" t="str">
            <v>SB</v>
          </cell>
          <cell r="F119" t="str">
            <v/>
          </cell>
          <cell r="G119" t="str">
            <v xml:space="preserve">SB </v>
          </cell>
          <cell r="H119" t="str">
            <v>SB</v>
          </cell>
        </row>
        <row r="120">
          <cell r="A120" t="str">
            <v>FRANT WTW</v>
          </cell>
          <cell r="B120"/>
          <cell r="C120">
            <v>6</v>
          </cell>
          <cell r="D120" t="str">
            <v>N</v>
          </cell>
          <cell r="E120" t="str">
            <v>SB</v>
          </cell>
          <cell r="F120" t="str">
            <v/>
          </cell>
          <cell r="G120" t="str">
            <v xml:space="preserve">SB </v>
          </cell>
          <cell r="H120" t="str">
            <v>SB</v>
          </cell>
        </row>
        <row r="121">
          <cell r="A121" t="str">
            <v>FRITTENDEN WTW</v>
          </cell>
          <cell r="B121"/>
          <cell r="C121">
            <v>5</v>
          </cell>
          <cell r="D121" t="str">
            <v>Y</v>
          </cell>
          <cell r="E121" t="str">
            <v>SAS</v>
          </cell>
          <cell r="F121" t="str">
            <v>Cphos</v>
          </cell>
          <cell r="G121" t="str">
            <v>SAS Cphos</v>
          </cell>
          <cell r="H121" t="str">
            <v>SAS Cphos</v>
          </cell>
        </row>
        <row r="122">
          <cell r="A122" t="str">
            <v>FULKING WTW</v>
          </cell>
          <cell r="B122"/>
          <cell r="C122">
            <v>7</v>
          </cell>
          <cell r="D122" t="str">
            <v>N</v>
          </cell>
          <cell r="E122" t="str">
            <v>SB</v>
          </cell>
          <cell r="F122" t="str">
            <v/>
          </cell>
          <cell r="G122" t="str">
            <v xml:space="preserve">SB </v>
          </cell>
          <cell r="H122" t="str">
            <v>SB</v>
          </cell>
        </row>
        <row r="123">
          <cell r="A123" t="str">
            <v>FULLERTON WTW</v>
          </cell>
          <cell r="B123"/>
          <cell r="C123">
            <v>7</v>
          </cell>
          <cell r="D123" t="str">
            <v>Y</v>
          </cell>
          <cell r="E123" t="str">
            <v>SB</v>
          </cell>
          <cell r="F123" t="str">
            <v>Cphos</v>
          </cell>
          <cell r="G123" t="str">
            <v>SB Cphos</v>
          </cell>
          <cell r="H123" t="str">
            <v>SB Cphos</v>
          </cell>
        </row>
        <row r="124">
          <cell r="A124" t="str">
            <v>GODDARDS GREEN WTW</v>
          </cell>
          <cell r="B124"/>
          <cell r="C124">
            <v>5</v>
          </cell>
          <cell r="D124" t="str">
            <v>Y</v>
          </cell>
          <cell r="E124" t="str">
            <v>SAS</v>
          </cell>
          <cell r="F124" t="str">
            <v>Cphos</v>
          </cell>
          <cell r="G124" t="str">
            <v>SAS Cphos</v>
          </cell>
          <cell r="H124" t="str">
            <v>SAS Cphos</v>
          </cell>
        </row>
        <row r="125">
          <cell r="A125" t="str">
            <v>GODSHILL WTW</v>
          </cell>
          <cell r="B125"/>
          <cell r="C125">
            <v>0</v>
          </cell>
          <cell r="D125">
            <v>0</v>
          </cell>
          <cell r="E125" t="e">
            <v>#N/A</v>
          </cell>
          <cell r="F125" t="str">
            <v/>
          </cell>
          <cell r="G125" t="e">
            <v>#N/A</v>
          </cell>
          <cell r="H125" t="e">
            <v>#N/A</v>
          </cell>
        </row>
        <row r="126">
          <cell r="A126" t="str">
            <v>GODSTONE WTW</v>
          </cell>
          <cell r="B126"/>
          <cell r="C126">
            <v>7</v>
          </cell>
          <cell r="D126" t="str">
            <v>Y</v>
          </cell>
          <cell r="E126" t="str">
            <v>SB</v>
          </cell>
          <cell r="F126" t="str">
            <v>Cphos</v>
          </cell>
          <cell r="G126" t="str">
            <v>SB Cphos</v>
          </cell>
          <cell r="H126" t="str">
            <v>SB</v>
          </cell>
        </row>
        <row r="127">
          <cell r="A127" t="str">
            <v>GOOD INTENT COTTAGES EGERTON WTW</v>
          </cell>
          <cell r="B127"/>
          <cell r="C127">
            <v>3</v>
          </cell>
          <cell r="D127" t="str">
            <v>N</v>
          </cell>
          <cell r="E127" t="str">
            <v>SB</v>
          </cell>
          <cell r="F127" t="str">
            <v/>
          </cell>
          <cell r="G127" t="str">
            <v xml:space="preserve">SB </v>
          </cell>
          <cell r="H127" t="str">
            <v>SB</v>
          </cell>
        </row>
        <row r="128">
          <cell r="A128" t="str">
            <v>GRAEMAR COTTAGES SHERFIELD ENGLISH WTW</v>
          </cell>
          <cell r="B128"/>
          <cell r="C128">
            <v>2</v>
          </cell>
          <cell r="D128" t="str">
            <v>N</v>
          </cell>
          <cell r="E128" t="str">
            <v>SAS</v>
          </cell>
          <cell r="F128" t="str">
            <v/>
          </cell>
          <cell r="G128" t="str">
            <v xml:space="preserve">SAS </v>
          </cell>
          <cell r="H128" t="str">
            <v>SAS</v>
          </cell>
        </row>
        <row r="129">
          <cell r="A129" t="str">
            <v>GRAIN WTW</v>
          </cell>
          <cell r="B129"/>
          <cell r="C129">
            <v>2</v>
          </cell>
          <cell r="D129" t="str">
            <v>N</v>
          </cell>
          <cell r="E129" t="str">
            <v>SAS</v>
          </cell>
          <cell r="F129" t="str">
            <v/>
          </cell>
          <cell r="G129" t="str">
            <v xml:space="preserve">SAS </v>
          </cell>
          <cell r="H129" t="str">
            <v>SAS</v>
          </cell>
        </row>
        <row r="130">
          <cell r="A130" t="str">
            <v>GRATTON CLOSE SUTTON SCOTNEY WTW</v>
          </cell>
          <cell r="B130"/>
          <cell r="C130">
            <v>2</v>
          </cell>
          <cell r="D130" t="str">
            <v>N</v>
          </cell>
          <cell r="E130" t="str">
            <v>SAS</v>
          </cell>
          <cell r="F130" t="str">
            <v/>
          </cell>
          <cell r="G130" t="str">
            <v xml:space="preserve">SAS </v>
          </cell>
          <cell r="H130" t="str">
            <v>SAS</v>
          </cell>
        </row>
        <row r="131">
          <cell r="A131" t="str">
            <v>GRAVESEND WTW</v>
          </cell>
          <cell r="B131"/>
          <cell r="C131">
            <v>2</v>
          </cell>
          <cell r="D131" t="str">
            <v>N</v>
          </cell>
          <cell r="E131" t="str">
            <v>SAS</v>
          </cell>
          <cell r="F131" t="str">
            <v/>
          </cell>
          <cell r="G131" t="str">
            <v xml:space="preserve">SAS </v>
          </cell>
          <cell r="H131" t="str">
            <v>SAS</v>
          </cell>
        </row>
        <row r="132">
          <cell r="A132" t="str">
            <v>GRAYSWOOD WTW</v>
          </cell>
          <cell r="B132"/>
          <cell r="C132">
            <v>5</v>
          </cell>
          <cell r="D132" t="str">
            <v>Y</v>
          </cell>
          <cell r="E132" t="str">
            <v>SAS</v>
          </cell>
          <cell r="F132" t="str">
            <v>Cphos</v>
          </cell>
          <cell r="G132" t="str">
            <v>SAS Cphos</v>
          </cell>
          <cell r="H132" t="str">
            <v>SAS Cphos</v>
          </cell>
        </row>
        <row r="133">
          <cell r="A133" t="str">
            <v>GUESTLING GREEN WTW</v>
          </cell>
          <cell r="B133"/>
          <cell r="C133">
            <v>7</v>
          </cell>
          <cell r="D133" t="str">
            <v>Y</v>
          </cell>
          <cell r="E133" t="str">
            <v>SB</v>
          </cell>
          <cell r="F133" t="str">
            <v>Cphos</v>
          </cell>
          <cell r="G133" t="str">
            <v>SB Cphos</v>
          </cell>
          <cell r="H133" t="str">
            <v>SB Cphos</v>
          </cell>
        </row>
        <row r="134">
          <cell r="A134" t="str">
            <v>HADLOW WTW</v>
          </cell>
          <cell r="B134"/>
          <cell r="C134">
            <v>3</v>
          </cell>
          <cell r="D134" t="str">
            <v>N</v>
          </cell>
          <cell r="E134" t="str">
            <v>SB</v>
          </cell>
          <cell r="F134" t="str">
            <v/>
          </cell>
          <cell r="G134" t="str">
            <v xml:space="preserve">SB </v>
          </cell>
          <cell r="H134" t="str">
            <v>SB</v>
          </cell>
        </row>
        <row r="135">
          <cell r="A135" t="str">
            <v>HAILSHAM NORTH WTW</v>
          </cell>
          <cell r="B135"/>
          <cell r="C135">
            <v>5</v>
          </cell>
          <cell r="D135" t="str">
            <v>Y</v>
          </cell>
          <cell r="E135" t="str">
            <v>SAS</v>
          </cell>
          <cell r="F135" t="str">
            <v>Cphos</v>
          </cell>
          <cell r="G135" t="str">
            <v>SAS Cphos</v>
          </cell>
          <cell r="H135" t="str">
            <v>SAS Cphos</v>
          </cell>
        </row>
        <row r="136">
          <cell r="A136" t="str">
            <v>COXHEATH WTW</v>
          </cell>
          <cell r="B136">
            <v>101208</v>
          </cell>
          <cell r="C136">
            <v>5</v>
          </cell>
          <cell r="D136" t="str">
            <v>N</v>
          </cell>
          <cell r="E136" t="str">
            <v>SAS</v>
          </cell>
          <cell r="F136" t="str">
            <v/>
          </cell>
          <cell r="G136" t="str">
            <v xml:space="preserve">SAS </v>
          </cell>
          <cell r="H136" t="str">
            <v>CSAS</v>
          </cell>
        </row>
        <row r="137">
          <cell r="A137" t="str">
            <v>SUTTON VALENCE WTW</v>
          </cell>
          <cell r="B137">
            <v>102708</v>
          </cell>
          <cell r="C137">
            <v>5</v>
          </cell>
          <cell r="D137" t="str">
            <v>Y</v>
          </cell>
          <cell r="E137" t="str">
            <v>SAS</v>
          </cell>
          <cell r="F137" t="str">
            <v>Cphos</v>
          </cell>
          <cell r="G137" t="str">
            <v>SAS Cphos</v>
          </cell>
          <cell r="H137" t="str">
            <v>CSAS Cphos</v>
          </cell>
        </row>
        <row r="138">
          <cell r="A138" t="str">
            <v>HAM HILL WTW</v>
          </cell>
          <cell r="B138"/>
          <cell r="C138">
            <v>4</v>
          </cell>
          <cell r="D138" t="str">
            <v>N</v>
          </cell>
          <cell r="E138" t="str">
            <v>SAS</v>
          </cell>
          <cell r="F138" t="str">
            <v/>
          </cell>
          <cell r="G138" t="str">
            <v xml:space="preserve">SAS </v>
          </cell>
          <cell r="H138" t="str">
            <v>SAS</v>
          </cell>
        </row>
        <row r="139">
          <cell r="A139" t="str">
            <v>HAMSEY WTW</v>
          </cell>
          <cell r="B139"/>
          <cell r="C139">
            <v>1</v>
          </cell>
          <cell r="D139" t="str">
            <v>N</v>
          </cell>
          <cell r="E139" t="str">
            <v>P</v>
          </cell>
          <cell r="F139" t="str">
            <v/>
          </cell>
          <cell r="G139" t="str">
            <v xml:space="preserve">P </v>
          </cell>
          <cell r="H139" t="str">
            <v>P</v>
          </cell>
        </row>
        <row r="140">
          <cell r="A140" t="str">
            <v>TEYNHAM WTW</v>
          </cell>
          <cell r="B140">
            <v>100504</v>
          </cell>
          <cell r="C140">
            <v>2</v>
          </cell>
          <cell r="D140" t="str">
            <v>N</v>
          </cell>
          <cell r="E140" t="str">
            <v>SAS</v>
          </cell>
          <cell r="F140" t="str">
            <v/>
          </cell>
          <cell r="G140" t="str">
            <v xml:space="preserve">SAS </v>
          </cell>
          <cell r="H140" t="str">
            <v>CSAS</v>
          </cell>
        </row>
        <row r="141">
          <cell r="A141" t="str">
            <v>HANNINGTON WTW</v>
          </cell>
          <cell r="B141"/>
          <cell r="C141">
            <v>2</v>
          </cell>
          <cell r="D141" t="str">
            <v>N</v>
          </cell>
          <cell r="E141" t="str">
            <v>SAS</v>
          </cell>
          <cell r="F141" t="str">
            <v/>
          </cell>
          <cell r="G141" t="str">
            <v xml:space="preserve">SAS </v>
          </cell>
          <cell r="H141" t="str">
            <v>SAS</v>
          </cell>
        </row>
        <row r="142">
          <cell r="A142" t="str">
            <v>HARDHAM WTW</v>
          </cell>
          <cell r="B142"/>
          <cell r="C142">
            <v>3</v>
          </cell>
          <cell r="D142" t="str">
            <v>N</v>
          </cell>
          <cell r="E142" t="str">
            <v>SB</v>
          </cell>
          <cell r="F142" t="str">
            <v/>
          </cell>
          <cell r="G142" t="str">
            <v xml:space="preserve">SB </v>
          </cell>
          <cell r="H142" t="str">
            <v>SB</v>
          </cell>
        </row>
        <row r="143">
          <cell r="A143" t="str">
            <v>HARESTOCK WTW</v>
          </cell>
          <cell r="B143"/>
          <cell r="C143">
            <v>7</v>
          </cell>
          <cell r="D143" t="str">
            <v>Y</v>
          </cell>
          <cell r="E143" t="str">
            <v>SB</v>
          </cell>
          <cell r="F143" t="str">
            <v>Cphos</v>
          </cell>
          <cell r="G143" t="str">
            <v>SB Cphos</v>
          </cell>
          <cell r="H143" t="str">
            <v>SB Cphos</v>
          </cell>
        </row>
        <row r="144">
          <cell r="A144" t="str">
            <v>HARRIETSHAM WTW</v>
          </cell>
          <cell r="B144"/>
          <cell r="C144">
            <v>7</v>
          </cell>
          <cell r="D144" t="str">
            <v>Y</v>
          </cell>
          <cell r="E144" t="str">
            <v>SB</v>
          </cell>
          <cell r="F144" t="str">
            <v>Cphos</v>
          </cell>
          <cell r="G144" t="str">
            <v>SB Cphos</v>
          </cell>
          <cell r="H144" t="str">
            <v>SB Cphos</v>
          </cell>
        </row>
        <row r="145">
          <cell r="A145" t="str">
            <v>HARTFIELD WTW</v>
          </cell>
          <cell r="B145"/>
          <cell r="C145">
            <v>3</v>
          </cell>
          <cell r="D145" t="str">
            <v>N</v>
          </cell>
          <cell r="E145" t="str">
            <v>SB</v>
          </cell>
          <cell r="F145" t="str">
            <v/>
          </cell>
          <cell r="G145" t="str">
            <v xml:space="preserve">SB </v>
          </cell>
          <cell r="H145" t="str">
            <v>SB</v>
          </cell>
        </row>
        <row r="146">
          <cell r="A146" t="str">
            <v>HARVEL WTW</v>
          </cell>
          <cell r="B146"/>
          <cell r="C146">
            <v>1</v>
          </cell>
          <cell r="D146" t="str">
            <v>N</v>
          </cell>
          <cell r="E146" t="str">
            <v>P</v>
          </cell>
          <cell r="F146" t="str">
            <v/>
          </cell>
          <cell r="G146" t="str">
            <v xml:space="preserve">P </v>
          </cell>
          <cell r="H146" t="str">
            <v>P</v>
          </cell>
        </row>
        <row r="147">
          <cell r="A147" t="str">
            <v>HAWKHURST NORTH WTW</v>
          </cell>
          <cell r="B147"/>
          <cell r="C147">
            <v>7</v>
          </cell>
          <cell r="D147" t="str">
            <v>Y</v>
          </cell>
          <cell r="E147" t="str">
            <v>SB</v>
          </cell>
          <cell r="F147" t="str">
            <v>Cphos</v>
          </cell>
          <cell r="G147" t="str">
            <v>SB Cphos</v>
          </cell>
          <cell r="H147" t="str">
            <v>SB Cphos</v>
          </cell>
        </row>
        <row r="148">
          <cell r="A148" t="str">
            <v>HAWKHURST SOUTH WTW</v>
          </cell>
          <cell r="B148"/>
          <cell r="C148">
            <v>5</v>
          </cell>
          <cell r="D148" t="str">
            <v>Y</v>
          </cell>
          <cell r="E148" t="str">
            <v>SAS</v>
          </cell>
          <cell r="F148" t="str">
            <v>Cphos</v>
          </cell>
          <cell r="G148" t="str">
            <v>SAS Cphos</v>
          </cell>
          <cell r="H148" t="str">
            <v>SB Cphos</v>
          </cell>
        </row>
        <row r="149">
          <cell r="A149" t="str">
            <v>HAZELY COMBE ARRETON WTW</v>
          </cell>
          <cell r="B149"/>
          <cell r="C149">
            <v>3</v>
          </cell>
          <cell r="D149" t="str">
            <v>N</v>
          </cell>
          <cell r="E149" t="str">
            <v>SB</v>
          </cell>
          <cell r="F149" t="str">
            <v/>
          </cell>
          <cell r="G149" t="str">
            <v xml:space="preserve">SB </v>
          </cell>
          <cell r="H149" t="str">
            <v>SB</v>
          </cell>
        </row>
        <row r="150">
          <cell r="A150" t="str">
            <v>HEADCORN WTW</v>
          </cell>
          <cell r="B150"/>
          <cell r="C150">
            <v>7</v>
          </cell>
          <cell r="D150" t="str">
            <v>Y</v>
          </cell>
          <cell r="E150" t="str">
            <v>SB</v>
          </cell>
          <cell r="F150" t="str">
            <v>Cphos</v>
          </cell>
          <cell r="G150" t="str">
            <v>SB Cphos</v>
          </cell>
          <cell r="H150" t="str">
            <v>SB Cphos</v>
          </cell>
        </row>
        <row r="151">
          <cell r="A151" t="str">
            <v>HENFIELD WTW</v>
          </cell>
          <cell r="B151"/>
          <cell r="C151">
            <v>7</v>
          </cell>
          <cell r="D151" t="str">
            <v>Y</v>
          </cell>
          <cell r="E151" t="str">
            <v>SB</v>
          </cell>
          <cell r="F151" t="str">
            <v>Cphos</v>
          </cell>
          <cell r="G151" t="str">
            <v>SB Cphos</v>
          </cell>
          <cell r="H151" t="str">
            <v>SB Cphos</v>
          </cell>
        </row>
        <row r="152">
          <cell r="A152" t="str">
            <v>HIGH HALDEN wtw</v>
          </cell>
          <cell r="B152"/>
          <cell r="C152">
            <v>0</v>
          </cell>
          <cell r="D152">
            <v>0</v>
          </cell>
          <cell r="E152" t="e">
            <v>#N/A</v>
          </cell>
          <cell r="F152" t="str">
            <v/>
          </cell>
          <cell r="G152" t="e">
            <v>#N/A</v>
          </cell>
          <cell r="H152" t="e">
            <v>#N/A</v>
          </cell>
        </row>
        <row r="153">
          <cell r="A153" t="str">
            <v>HIGH HURSTWOOD WTW</v>
          </cell>
          <cell r="B153"/>
          <cell r="C153">
            <v>3</v>
          </cell>
          <cell r="D153" t="str">
            <v>N</v>
          </cell>
          <cell r="E153" t="str">
            <v>SB</v>
          </cell>
          <cell r="F153" t="str">
            <v/>
          </cell>
          <cell r="G153" t="str">
            <v xml:space="preserve">SB </v>
          </cell>
          <cell r="H153" t="str">
            <v>SB</v>
          </cell>
        </row>
        <row r="154">
          <cell r="A154" t="str">
            <v>HIGHBRIDGE EAST CHILTINGTON WTW</v>
          </cell>
          <cell r="B154"/>
          <cell r="C154">
            <v>3</v>
          </cell>
          <cell r="D154" t="str">
            <v>N</v>
          </cell>
          <cell r="E154" t="str">
            <v>SB</v>
          </cell>
          <cell r="F154" t="str">
            <v/>
          </cell>
          <cell r="G154" t="str">
            <v xml:space="preserve">SB </v>
          </cell>
          <cell r="H154" t="str">
            <v>SB</v>
          </cell>
        </row>
        <row r="155">
          <cell r="A155" t="str">
            <v>WEATHERLEES HILL B WTW</v>
          </cell>
          <cell r="B155" t="str">
            <v>Medway &amp; Stour</v>
          </cell>
          <cell r="C155" t="e">
            <v>#N/A</v>
          </cell>
          <cell r="D155" t="e">
            <v>#N/A</v>
          </cell>
          <cell r="E155" t="e">
            <v>#N/A</v>
          </cell>
          <cell r="F155" t="e">
            <v>#N/A</v>
          </cell>
          <cell r="G155" t="e">
            <v>#N/A</v>
          </cell>
          <cell r="H155" t="str">
            <v>CSAS</v>
          </cell>
        </row>
        <row r="156">
          <cell r="A156" t="str">
            <v>HIGHCROSS ALBOURNE WTW</v>
          </cell>
          <cell r="B156"/>
          <cell r="C156">
            <v>2</v>
          </cell>
          <cell r="D156" t="str">
            <v>N</v>
          </cell>
          <cell r="E156" t="str">
            <v>SAS</v>
          </cell>
          <cell r="F156" t="str">
            <v/>
          </cell>
          <cell r="G156" t="str">
            <v xml:space="preserve">SAS </v>
          </cell>
          <cell r="H156" t="str">
            <v>SAS</v>
          </cell>
        </row>
        <row r="157">
          <cell r="A157" t="str">
            <v>HIGHWOOD LANE ROOKLEY WTW</v>
          </cell>
          <cell r="B157"/>
          <cell r="C157">
            <v>2</v>
          </cell>
          <cell r="D157" t="str">
            <v>N</v>
          </cell>
          <cell r="E157" t="str">
            <v>SAS</v>
          </cell>
          <cell r="F157" t="str">
            <v/>
          </cell>
          <cell r="G157" t="str">
            <v xml:space="preserve">SAS </v>
          </cell>
          <cell r="H157" t="str">
            <v>SAS</v>
          </cell>
        </row>
        <row r="158">
          <cell r="A158" t="str">
            <v>HILLBROW KNOWLES MEADOW WTW</v>
          </cell>
          <cell r="B158"/>
          <cell r="C158">
            <v>2</v>
          </cell>
          <cell r="D158" t="str">
            <v>N</v>
          </cell>
          <cell r="E158" t="str">
            <v>SAS</v>
          </cell>
          <cell r="F158" t="str">
            <v/>
          </cell>
          <cell r="G158" t="str">
            <v xml:space="preserve">SAS </v>
          </cell>
          <cell r="H158" t="str">
            <v>SAS</v>
          </cell>
        </row>
        <row r="159">
          <cell r="A159" t="str">
            <v>HILLSIDE COTTAGES WEST STOKE WTW</v>
          </cell>
          <cell r="B159"/>
          <cell r="C159">
            <v>0</v>
          </cell>
          <cell r="D159">
            <v>0</v>
          </cell>
          <cell r="E159" t="e">
            <v>#N/A</v>
          </cell>
          <cell r="F159" t="str">
            <v/>
          </cell>
          <cell r="G159" t="e">
            <v>#N/A</v>
          </cell>
          <cell r="H159" t="e">
            <v>#N/A</v>
          </cell>
        </row>
        <row r="160">
          <cell r="A160" t="str">
            <v>HOLLYCROFT EAST CHILTINGTON WTW</v>
          </cell>
          <cell r="B160"/>
          <cell r="C160">
            <v>3</v>
          </cell>
          <cell r="D160" t="str">
            <v>N</v>
          </cell>
          <cell r="E160" t="str">
            <v>SB</v>
          </cell>
          <cell r="F160" t="str">
            <v/>
          </cell>
          <cell r="G160" t="str">
            <v xml:space="preserve">SB </v>
          </cell>
          <cell r="H160" t="str">
            <v>SB</v>
          </cell>
        </row>
        <row r="161">
          <cell r="A161" t="str">
            <v>HOOE WTW</v>
          </cell>
          <cell r="B161"/>
          <cell r="C161">
            <v>5</v>
          </cell>
          <cell r="D161" t="str">
            <v>Y</v>
          </cell>
          <cell r="E161" t="str">
            <v>SAS</v>
          </cell>
          <cell r="F161" t="str">
            <v>Cphos</v>
          </cell>
          <cell r="G161" t="str">
            <v>SAS Cphos</v>
          </cell>
          <cell r="H161" t="str">
            <v>SAS Cphos</v>
          </cell>
        </row>
        <row r="162">
          <cell r="A162" t="str">
            <v>HORSHAM NEW WTW</v>
          </cell>
          <cell r="B162"/>
          <cell r="C162">
            <v>7</v>
          </cell>
          <cell r="D162" t="str">
            <v>Y</v>
          </cell>
          <cell r="E162" t="str">
            <v>SB</v>
          </cell>
          <cell r="F162" t="str">
            <v>Cphos</v>
          </cell>
          <cell r="G162" t="str">
            <v>SB Cphos</v>
          </cell>
          <cell r="H162" t="str">
            <v>SB Cphos</v>
          </cell>
        </row>
        <row r="163">
          <cell r="A163" t="str">
            <v>HORSMONDEN WTW</v>
          </cell>
          <cell r="B163"/>
          <cell r="C163">
            <v>7</v>
          </cell>
          <cell r="D163" t="str">
            <v>Y</v>
          </cell>
          <cell r="E163" t="str">
            <v>SB</v>
          </cell>
          <cell r="F163" t="str">
            <v>Cphos</v>
          </cell>
          <cell r="G163" t="str">
            <v>SB Cphos</v>
          </cell>
          <cell r="H163" t="str">
            <v>SB Cphos</v>
          </cell>
        </row>
        <row r="164">
          <cell r="A164" t="str">
            <v>BERWICK WTW</v>
          </cell>
          <cell r="B164">
            <v>100532</v>
          </cell>
          <cell r="C164">
            <v>2</v>
          </cell>
          <cell r="D164" t="str">
            <v>N</v>
          </cell>
          <cell r="E164" t="str">
            <v>SAS</v>
          </cell>
          <cell r="F164" t="str">
            <v/>
          </cell>
          <cell r="G164" t="str">
            <v xml:space="preserve">SAS </v>
          </cell>
          <cell r="H164" t="str">
            <v xml:space="preserve">CSAS   </v>
          </cell>
        </row>
        <row r="165">
          <cell r="A165" t="str">
            <v>HOUGHTON WTW</v>
          </cell>
          <cell r="B165"/>
          <cell r="C165">
            <v>3</v>
          </cell>
          <cell r="D165" t="str">
            <v>N</v>
          </cell>
          <cell r="E165" t="str">
            <v>SB</v>
          </cell>
          <cell r="F165" t="str">
            <v/>
          </cell>
          <cell r="G165" t="str">
            <v xml:space="preserve">SB </v>
          </cell>
          <cell r="H165" t="str">
            <v>SB</v>
          </cell>
        </row>
        <row r="166">
          <cell r="A166" t="str">
            <v>BILSINGTON WTW</v>
          </cell>
          <cell r="B166">
            <v>101753</v>
          </cell>
          <cell r="C166">
            <v>4</v>
          </cell>
          <cell r="D166" t="str">
            <v>N</v>
          </cell>
          <cell r="E166" t="str">
            <v>SAS</v>
          </cell>
          <cell r="F166" t="str">
            <v/>
          </cell>
          <cell r="G166" t="str">
            <v xml:space="preserve">SAS </v>
          </cell>
          <cell r="H166" t="str">
            <v xml:space="preserve">CSAS   </v>
          </cell>
        </row>
        <row r="167">
          <cell r="A167" t="str">
            <v>West HYTHE k WTW</v>
          </cell>
          <cell r="B167"/>
          <cell r="C167">
            <v>2</v>
          </cell>
          <cell r="D167" t="str">
            <v>N</v>
          </cell>
          <cell r="E167" t="str">
            <v>SAS</v>
          </cell>
          <cell r="F167" t="str">
            <v/>
          </cell>
          <cell r="G167" t="str">
            <v xml:space="preserve">SAS </v>
          </cell>
          <cell r="H167" t="str">
            <v>SAS</v>
          </cell>
        </row>
        <row r="168">
          <cell r="A168" t="str">
            <v>ICKLESHAM WTW</v>
          </cell>
          <cell r="B168"/>
          <cell r="C168">
            <v>7</v>
          </cell>
          <cell r="D168" t="str">
            <v>Y</v>
          </cell>
          <cell r="E168" t="str">
            <v>SB</v>
          </cell>
          <cell r="F168" t="str">
            <v>Cphos</v>
          </cell>
          <cell r="G168" t="str">
            <v>SB Cphos</v>
          </cell>
          <cell r="H168" t="str">
            <v>SB Cphos</v>
          </cell>
        </row>
        <row r="169">
          <cell r="A169" t="str">
            <v>IDEN GREEN WTW</v>
          </cell>
          <cell r="B169"/>
          <cell r="C169">
            <v>7</v>
          </cell>
          <cell r="D169" t="str">
            <v>Y</v>
          </cell>
          <cell r="E169" t="str">
            <v>SB</v>
          </cell>
          <cell r="F169" t="str">
            <v>Cphos</v>
          </cell>
          <cell r="G169" t="str">
            <v>SB Cphos</v>
          </cell>
          <cell r="H169" t="str">
            <v>SB Cphos</v>
          </cell>
        </row>
        <row r="170">
          <cell r="A170" t="str">
            <v>IDEN WTW</v>
          </cell>
          <cell r="B170"/>
          <cell r="C170">
            <v>7</v>
          </cell>
          <cell r="D170" t="str">
            <v>Y</v>
          </cell>
          <cell r="E170" t="str">
            <v>SB</v>
          </cell>
          <cell r="F170" t="str">
            <v>Cphos</v>
          </cell>
          <cell r="G170" t="str">
            <v>SB Cphos</v>
          </cell>
          <cell r="H170" t="str">
            <v>SB Cphos</v>
          </cell>
        </row>
        <row r="171">
          <cell r="A171" t="str">
            <v>ITCHINGFIELD WTW</v>
          </cell>
          <cell r="B171"/>
          <cell r="C171">
            <v>3</v>
          </cell>
          <cell r="D171" t="str">
            <v>N</v>
          </cell>
          <cell r="E171" t="str">
            <v>SB</v>
          </cell>
          <cell r="F171" t="str">
            <v/>
          </cell>
          <cell r="G171" t="str">
            <v xml:space="preserve">SB </v>
          </cell>
          <cell r="H171" t="str">
            <v>SB</v>
          </cell>
        </row>
        <row r="172">
          <cell r="A172" t="str">
            <v>IVY DOWN LANE OAKLEY WTW</v>
          </cell>
          <cell r="B172"/>
          <cell r="C172">
            <v>7</v>
          </cell>
          <cell r="D172" t="str">
            <v>Y</v>
          </cell>
          <cell r="E172" t="str">
            <v>SB</v>
          </cell>
          <cell r="F172"/>
          <cell r="G172" t="str">
            <v xml:space="preserve">SB </v>
          </cell>
          <cell r="H172" t="str">
            <v>SB</v>
          </cell>
        </row>
        <row r="173">
          <cell r="A173" t="str">
            <v>IVYCHURCH WTW</v>
          </cell>
          <cell r="B173"/>
          <cell r="C173">
            <v>3</v>
          </cell>
          <cell r="D173" t="str">
            <v>N</v>
          </cell>
          <cell r="E173" t="str">
            <v>SB</v>
          </cell>
          <cell r="F173" t="str">
            <v/>
          </cell>
          <cell r="G173" t="str">
            <v xml:space="preserve">SB </v>
          </cell>
          <cell r="H173" t="str">
            <v>SB</v>
          </cell>
        </row>
        <row r="174">
          <cell r="A174" t="str">
            <v>KILNDOWN WTW</v>
          </cell>
          <cell r="B174"/>
          <cell r="C174">
            <v>5</v>
          </cell>
          <cell r="D174" t="str">
            <v>Y</v>
          </cell>
          <cell r="E174" t="str">
            <v>SAS</v>
          </cell>
          <cell r="F174" t="str">
            <v>Cphos</v>
          </cell>
          <cell r="G174" t="str">
            <v>SAS Cphos</v>
          </cell>
          <cell r="H174" t="str">
            <v>SAS</v>
          </cell>
        </row>
        <row r="175">
          <cell r="A175" t="str">
            <v>KINGS SOMBORNE WTW</v>
          </cell>
          <cell r="B175"/>
          <cell r="C175">
            <v>7</v>
          </cell>
          <cell r="D175" t="str">
            <v>Y</v>
          </cell>
          <cell r="E175" t="str">
            <v>SB</v>
          </cell>
          <cell r="F175" t="str">
            <v>Cphos</v>
          </cell>
          <cell r="G175" t="str">
            <v>SB Cphos</v>
          </cell>
          <cell r="H175" t="str">
            <v>SB Cphos</v>
          </cell>
        </row>
        <row r="176">
          <cell r="A176" t="str">
            <v>KINGSTON HOLLOW WTW</v>
          </cell>
          <cell r="B176"/>
          <cell r="C176">
            <v>6</v>
          </cell>
          <cell r="D176" t="str">
            <v>N</v>
          </cell>
          <cell r="E176" t="str">
            <v>SB</v>
          </cell>
          <cell r="F176" t="str">
            <v/>
          </cell>
          <cell r="G176" t="str">
            <v xml:space="preserve">SB </v>
          </cell>
          <cell r="H176" t="str">
            <v>SB</v>
          </cell>
        </row>
        <row r="177">
          <cell r="A177" t="str">
            <v>KIRDFORD WTW</v>
          </cell>
          <cell r="B177"/>
          <cell r="C177">
            <v>3</v>
          </cell>
          <cell r="D177" t="str">
            <v>N</v>
          </cell>
          <cell r="E177" t="str">
            <v>SB</v>
          </cell>
          <cell r="F177" t="str">
            <v/>
          </cell>
          <cell r="G177" t="str">
            <v xml:space="preserve">SB </v>
          </cell>
          <cell r="H177" t="str">
            <v>SB</v>
          </cell>
        </row>
        <row r="178">
          <cell r="A178" t="str">
            <v>KNIGHTON WTW</v>
          </cell>
          <cell r="B178"/>
          <cell r="C178">
            <v>3</v>
          </cell>
          <cell r="D178" t="str">
            <v>N</v>
          </cell>
          <cell r="E178" t="str">
            <v>SB</v>
          </cell>
          <cell r="F178" t="str">
            <v/>
          </cell>
          <cell r="G178" t="str">
            <v xml:space="preserve">SB </v>
          </cell>
          <cell r="H178" t="str">
            <v>SB</v>
          </cell>
        </row>
        <row r="179">
          <cell r="A179" t="str">
            <v>BURWASH VILLAGE WTW</v>
          </cell>
          <cell r="B179">
            <v>100532</v>
          </cell>
          <cell r="C179">
            <v>5</v>
          </cell>
          <cell r="D179" t="str">
            <v>Y</v>
          </cell>
          <cell r="E179" t="str">
            <v>SAS</v>
          </cell>
          <cell r="F179" t="str">
            <v>Cphos</v>
          </cell>
          <cell r="G179" t="str">
            <v>SAS Cphos</v>
          </cell>
          <cell r="H179" t="str">
            <v xml:space="preserve">CSAS   </v>
          </cell>
        </row>
        <row r="180">
          <cell r="A180" t="str">
            <v>LAVANT WTW</v>
          </cell>
          <cell r="B180"/>
          <cell r="C180">
            <v>3</v>
          </cell>
          <cell r="D180" t="str">
            <v>N</v>
          </cell>
          <cell r="E180" t="str">
            <v>SB</v>
          </cell>
          <cell r="F180" t="str">
            <v/>
          </cell>
          <cell r="G180" t="str">
            <v xml:space="preserve">SB </v>
          </cell>
          <cell r="H180" t="str">
            <v>SB</v>
          </cell>
        </row>
        <row r="181">
          <cell r="A181" t="str">
            <v>LEEDS WTW</v>
          </cell>
          <cell r="B181"/>
          <cell r="C181">
            <v>7</v>
          </cell>
          <cell r="D181" t="str">
            <v>Y</v>
          </cell>
          <cell r="E181" t="str">
            <v>SB</v>
          </cell>
          <cell r="F181" t="str">
            <v>Cphos</v>
          </cell>
          <cell r="G181" t="str">
            <v>SB Cphos</v>
          </cell>
          <cell r="H181" t="str">
            <v>SB Cphos</v>
          </cell>
        </row>
        <row r="182">
          <cell r="A182" t="str">
            <v>LENHAM WTW</v>
          </cell>
          <cell r="B182"/>
          <cell r="C182">
            <v>7</v>
          </cell>
          <cell r="D182" t="str">
            <v>Y</v>
          </cell>
          <cell r="E182" t="str">
            <v>SB</v>
          </cell>
          <cell r="F182" t="str">
            <v>Cphos</v>
          </cell>
          <cell r="G182" t="str">
            <v>SB Cphos</v>
          </cell>
          <cell r="H182" t="str">
            <v>SB Cphos</v>
          </cell>
        </row>
        <row r="183">
          <cell r="A183" t="str">
            <v>LEVETTS LANE BODIAM WTW</v>
          </cell>
          <cell r="B183"/>
          <cell r="C183">
            <v>2</v>
          </cell>
          <cell r="D183" t="str">
            <v>N</v>
          </cell>
          <cell r="E183" t="str">
            <v>SAS</v>
          </cell>
          <cell r="F183" t="str">
            <v/>
          </cell>
          <cell r="G183" t="str">
            <v xml:space="preserve">SAS </v>
          </cell>
          <cell r="H183" t="str">
            <v>SAS</v>
          </cell>
        </row>
        <row r="184">
          <cell r="A184" t="str">
            <v>LIDSEY WTW</v>
          </cell>
          <cell r="B184"/>
          <cell r="C184">
            <v>7</v>
          </cell>
          <cell r="D184" t="str">
            <v>Y</v>
          </cell>
          <cell r="E184" t="str">
            <v>SB</v>
          </cell>
          <cell r="F184" t="str">
            <v>Cphos</v>
          </cell>
          <cell r="G184" t="str">
            <v>SB Cphos</v>
          </cell>
          <cell r="H184" t="str">
            <v>SB Cphos</v>
          </cell>
        </row>
        <row r="185">
          <cell r="A185" t="str">
            <v>LIME PARK HERSTMONCEUX WTW</v>
          </cell>
          <cell r="B185"/>
          <cell r="C185">
            <v>3</v>
          </cell>
          <cell r="D185" t="str">
            <v>N</v>
          </cell>
          <cell r="E185" t="str">
            <v>SB</v>
          </cell>
          <cell r="F185" t="str">
            <v/>
          </cell>
          <cell r="G185" t="str">
            <v xml:space="preserve">SB </v>
          </cell>
          <cell r="H185" t="str">
            <v>SB</v>
          </cell>
        </row>
        <row r="186">
          <cell r="A186" t="str">
            <v>LINGFIELD WTW</v>
          </cell>
          <cell r="B186"/>
          <cell r="C186">
            <v>7</v>
          </cell>
          <cell r="D186" t="str">
            <v>Y</v>
          </cell>
          <cell r="E186" t="str">
            <v>SB</v>
          </cell>
          <cell r="F186" t="str">
            <v>Cphos</v>
          </cell>
          <cell r="G186" t="str">
            <v>SB Cphos</v>
          </cell>
          <cell r="H186" t="str">
            <v>SB Cphos</v>
          </cell>
        </row>
        <row r="187">
          <cell r="A187" t="str">
            <v>LINTON WTW</v>
          </cell>
          <cell r="B187"/>
          <cell r="C187">
            <v>5</v>
          </cell>
          <cell r="D187" t="str">
            <v>Y</v>
          </cell>
          <cell r="E187" t="str">
            <v>SAS</v>
          </cell>
          <cell r="F187" t="str">
            <v>Cphos</v>
          </cell>
          <cell r="G187" t="str">
            <v>SAS Cphos</v>
          </cell>
          <cell r="H187" t="str">
            <v>SAS Cphos</v>
          </cell>
        </row>
        <row r="188">
          <cell r="A188" t="str">
            <v>LISS HILLBROW WTW</v>
          </cell>
          <cell r="B188"/>
          <cell r="C188">
            <v>2</v>
          </cell>
          <cell r="D188" t="str">
            <v>N</v>
          </cell>
          <cell r="E188" t="str">
            <v>SAS</v>
          </cell>
          <cell r="F188" t="str">
            <v/>
          </cell>
          <cell r="G188" t="str">
            <v xml:space="preserve">SAS </v>
          </cell>
          <cell r="H188" t="str">
            <v>SAS</v>
          </cell>
        </row>
        <row r="189">
          <cell r="A189" t="str">
            <v>LISS WTW</v>
          </cell>
          <cell r="B189"/>
          <cell r="C189">
            <v>7</v>
          </cell>
          <cell r="D189" t="str">
            <v>Y</v>
          </cell>
          <cell r="E189" t="str">
            <v>SB</v>
          </cell>
          <cell r="F189" t="str">
            <v>Cphos</v>
          </cell>
          <cell r="G189" t="str">
            <v>SB Cphos</v>
          </cell>
          <cell r="H189" t="str">
            <v>SB Cphos</v>
          </cell>
        </row>
        <row r="190">
          <cell r="A190" t="str">
            <v>LOWER BEEDING WTW</v>
          </cell>
          <cell r="B190"/>
          <cell r="C190">
            <v>2</v>
          </cell>
          <cell r="D190" t="str">
            <v>N</v>
          </cell>
          <cell r="E190" t="str">
            <v>SAS</v>
          </cell>
          <cell r="F190" t="str">
            <v/>
          </cell>
          <cell r="G190" t="str">
            <v xml:space="preserve">SAS </v>
          </cell>
          <cell r="H190" t="str">
            <v>SAS</v>
          </cell>
        </row>
        <row r="191">
          <cell r="A191" t="str">
            <v>LOXWOOD WTW</v>
          </cell>
          <cell r="B191"/>
          <cell r="C191">
            <v>7</v>
          </cell>
          <cell r="D191" t="str">
            <v>Y</v>
          </cell>
          <cell r="E191" t="str">
            <v>SB</v>
          </cell>
          <cell r="F191" t="str">
            <v>Cphos</v>
          </cell>
          <cell r="G191" t="str">
            <v>SB Cphos</v>
          </cell>
          <cell r="H191" t="str">
            <v>SB Cphos</v>
          </cell>
        </row>
        <row r="192">
          <cell r="A192" t="str">
            <v>LUDDESDOWN WTW</v>
          </cell>
          <cell r="B192"/>
          <cell r="C192">
            <v>2</v>
          </cell>
          <cell r="D192" t="str">
            <v>N</v>
          </cell>
          <cell r="E192" t="str">
            <v>SAS</v>
          </cell>
          <cell r="F192" t="str">
            <v/>
          </cell>
          <cell r="G192" t="str">
            <v xml:space="preserve">SAS </v>
          </cell>
          <cell r="H192" t="str">
            <v>SAS</v>
          </cell>
        </row>
        <row r="193">
          <cell r="A193" t="str">
            <v>LUDGERSHALL WTW</v>
          </cell>
          <cell r="B193"/>
          <cell r="C193">
            <v>5</v>
          </cell>
          <cell r="D193" t="str">
            <v>Y</v>
          </cell>
          <cell r="E193" t="str">
            <v>SAS</v>
          </cell>
          <cell r="F193"/>
          <cell r="G193" t="str">
            <v xml:space="preserve">SAS </v>
          </cell>
          <cell r="H193" t="str">
            <v>SAS</v>
          </cell>
        </row>
        <row r="194">
          <cell r="A194" t="str">
            <v>LUNSFORDS CROSS WTW</v>
          </cell>
          <cell r="B194"/>
          <cell r="C194">
            <v>6</v>
          </cell>
          <cell r="D194" t="str">
            <v>N</v>
          </cell>
          <cell r="E194" t="str">
            <v>SB</v>
          </cell>
          <cell r="F194" t="str">
            <v/>
          </cell>
          <cell r="G194" t="str">
            <v xml:space="preserve">SB </v>
          </cell>
          <cell r="H194" t="str">
            <v>SB</v>
          </cell>
        </row>
        <row r="195">
          <cell r="A195" t="str">
            <v>LURGASHALL WTW</v>
          </cell>
          <cell r="B195"/>
          <cell r="C195">
            <v>2</v>
          </cell>
          <cell r="D195" t="str">
            <v>N</v>
          </cell>
          <cell r="E195" t="str">
            <v>SAS</v>
          </cell>
          <cell r="F195" t="str">
            <v/>
          </cell>
          <cell r="G195" t="str">
            <v xml:space="preserve">SAS </v>
          </cell>
          <cell r="H195" t="str">
            <v>SAS</v>
          </cell>
        </row>
        <row r="196">
          <cell r="A196" t="str">
            <v>CAMBER WTW</v>
          </cell>
          <cell r="B196">
            <v>101753</v>
          </cell>
          <cell r="C196">
            <v>7</v>
          </cell>
          <cell r="D196" t="str">
            <v>N</v>
          </cell>
          <cell r="E196" t="str">
            <v>SB</v>
          </cell>
          <cell r="F196" t="str">
            <v/>
          </cell>
          <cell r="G196" t="str">
            <v xml:space="preserve">SB </v>
          </cell>
          <cell r="H196" t="str">
            <v>CSAS SB</v>
          </cell>
        </row>
        <row r="197">
          <cell r="A197" t="str">
            <v>LYDD WTW</v>
          </cell>
          <cell r="B197"/>
          <cell r="C197">
            <v>7</v>
          </cell>
          <cell r="D197" t="str">
            <v>Y</v>
          </cell>
          <cell r="E197" t="str">
            <v>SB</v>
          </cell>
          <cell r="F197" t="str">
            <v>Cphos</v>
          </cell>
          <cell r="G197" t="str">
            <v>SB Cphos</v>
          </cell>
          <cell r="H197" t="str">
            <v>SB</v>
          </cell>
        </row>
        <row r="198">
          <cell r="A198" t="str">
            <v>LYNDHURST WTW</v>
          </cell>
          <cell r="B198"/>
          <cell r="C198">
            <v>5</v>
          </cell>
          <cell r="D198" t="str">
            <v>Y</v>
          </cell>
          <cell r="E198" t="str">
            <v>SAS</v>
          </cell>
          <cell r="F198" t="str">
            <v>Cphos</v>
          </cell>
          <cell r="G198" t="str">
            <v>SAS Cphos</v>
          </cell>
          <cell r="H198" t="str">
            <v>SAS Cphos</v>
          </cell>
        </row>
        <row r="199">
          <cell r="A199" t="str">
            <v>MAGPIE LANE HORSHAM WTW</v>
          </cell>
          <cell r="B199"/>
          <cell r="C199">
            <v>3</v>
          </cell>
          <cell r="D199" t="str">
            <v>N</v>
          </cell>
          <cell r="E199" t="str">
            <v>SB</v>
          </cell>
          <cell r="F199" t="str">
            <v/>
          </cell>
          <cell r="G199" t="str">
            <v xml:space="preserve">SB </v>
          </cell>
          <cell r="H199" t="str">
            <v>SB</v>
          </cell>
        </row>
        <row r="200">
          <cell r="A200" t="str">
            <v>MANNINGS HEATH WTW</v>
          </cell>
          <cell r="B200"/>
          <cell r="C200">
            <v>0</v>
          </cell>
          <cell r="D200">
            <v>0</v>
          </cell>
          <cell r="E200" t="e">
            <v>#N/A</v>
          </cell>
          <cell r="F200" t="str">
            <v/>
          </cell>
          <cell r="G200" t="e">
            <v>#N/A</v>
          </cell>
          <cell r="H200" t="e">
            <v>#N/A</v>
          </cell>
        </row>
        <row r="201">
          <cell r="A201" t="str">
            <v>MARESFIELD WTW</v>
          </cell>
          <cell r="B201"/>
          <cell r="C201">
            <v>7</v>
          </cell>
          <cell r="D201" t="str">
            <v>Y</v>
          </cell>
          <cell r="E201" t="str">
            <v>SB</v>
          </cell>
          <cell r="F201" t="str">
            <v>Cphos</v>
          </cell>
          <cell r="G201" t="str">
            <v>SB Cphos</v>
          </cell>
          <cell r="H201" t="str">
            <v>SB Cphos</v>
          </cell>
        </row>
        <row r="202">
          <cell r="A202" t="str">
            <v>MARKBEECH WTW</v>
          </cell>
          <cell r="B202"/>
          <cell r="C202">
            <v>3</v>
          </cell>
          <cell r="D202" t="str">
            <v>N</v>
          </cell>
          <cell r="E202" t="str">
            <v>SB</v>
          </cell>
          <cell r="F202" t="str">
            <v/>
          </cell>
          <cell r="G202" t="str">
            <v xml:space="preserve">SB </v>
          </cell>
          <cell r="H202" t="str">
            <v>SB</v>
          </cell>
        </row>
        <row r="203">
          <cell r="A203" t="str">
            <v>MAY STREET HERNE BAY WTW</v>
          </cell>
          <cell r="B203"/>
          <cell r="C203">
            <v>5</v>
          </cell>
          <cell r="D203" t="str">
            <v>Y</v>
          </cell>
          <cell r="E203" t="str">
            <v>SAS</v>
          </cell>
          <cell r="F203" t="str">
            <v>Cphos</v>
          </cell>
          <cell r="G203" t="str">
            <v>SAS Cphos</v>
          </cell>
          <cell r="H203" t="str">
            <v>SAS Cphos</v>
          </cell>
        </row>
        <row r="204">
          <cell r="A204" t="str">
            <v>MERES FARM MAYFIELD WTW</v>
          </cell>
          <cell r="B204"/>
          <cell r="C204">
            <v>7</v>
          </cell>
          <cell r="D204" t="str">
            <v>Y</v>
          </cell>
          <cell r="E204" t="str">
            <v>SB</v>
          </cell>
          <cell r="F204" t="str">
            <v>Cphos</v>
          </cell>
          <cell r="G204" t="str">
            <v>SB Cphos</v>
          </cell>
          <cell r="H204" t="str">
            <v>SB Cphos</v>
          </cell>
        </row>
        <row r="205">
          <cell r="A205" t="str">
            <v>MILFORD ROAD PENNINGTON WTW</v>
          </cell>
          <cell r="B205"/>
          <cell r="C205">
            <v>5</v>
          </cell>
          <cell r="D205" t="str">
            <v>Y</v>
          </cell>
          <cell r="E205" t="str">
            <v>SAS</v>
          </cell>
          <cell r="F205"/>
          <cell r="G205" t="str">
            <v xml:space="preserve">SAS </v>
          </cell>
          <cell r="H205" t="str">
            <v>SAS</v>
          </cell>
        </row>
        <row r="206">
          <cell r="A206" t="str">
            <v>MILL CORNER NORTHIAM WTW</v>
          </cell>
          <cell r="B206"/>
          <cell r="C206">
            <v>4</v>
          </cell>
          <cell r="D206" t="str">
            <v>N</v>
          </cell>
          <cell r="E206" t="str">
            <v>SAS</v>
          </cell>
          <cell r="F206" t="str">
            <v/>
          </cell>
          <cell r="G206" t="str">
            <v xml:space="preserve">SAS </v>
          </cell>
          <cell r="H206" t="str">
            <v>SAS</v>
          </cell>
        </row>
        <row r="207">
          <cell r="A207" t="str">
            <v>MILLBROOK WTW</v>
          </cell>
          <cell r="B207"/>
          <cell r="C207">
            <v>5</v>
          </cell>
          <cell r="D207" t="str">
            <v>Y</v>
          </cell>
          <cell r="E207" t="str">
            <v>SAS</v>
          </cell>
          <cell r="F207"/>
          <cell r="G207" t="str">
            <v xml:space="preserve">SAS </v>
          </cell>
          <cell r="H207" t="str">
            <v>SAS</v>
          </cell>
        </row>
        <row r="208">
          <cell r="A208" t="str">
            <v>MINSTEAD WTW</v>
          </cell>
          <cell r="B208"/>
          <cell r="C208">
            <v>2</v>
          </cell>
          <cell r="D208" t="str">
            <v>N</v>
          </cell>
          <cell r="E208" t="str">
            <v>SAS</v>
          </cell>
          <cell r="F208" t="str">
            <v/>
          </cell>
          <cell r="G208" t="str">
            <v xml:space="preserve">SAS </v>
          </cell>
          <cell r="H208" t="str">
            <v>SAS</v>
          </cell>
        </row>
        <row r="209">
          <cell r="A209" t="str">
            <v>MINSTER IOT WTW</v>
          </cell>
          <cell r="B209"/>
          <cell r="C209">
            <v>3</v>
          </cell>
          <cell r="D209" t="str">
            <v>N</v>
          </cell>
          <cell r="E209" t="str">
            <v>SB</v>
          </cell>
          <cell r="F209" t="str">
            <v/>
          </cell>
          <cell r="G209" t="str">
            <v xml:space="preserve">SB </v>
          </cell>
          <cell r="H209" t="str">
            <v>SB</v>
          </cell>
        </row>
        <row r="210">
          <cell r="A210" t="str">
            <v>EAST DEAN WTW</v>
          </cell>
          <cell r="B210">
            <v>100532</v>
          </cell>
          <cell r="C210">
            <v>2</v>
          </cell>
          <cell r="D210" t="str">
            <v>N</v>
          </cell>
          <cell r="E210" t="str">
            <v>SAS</v>
          </cell>
          <cell r="F210" t="str">
            <v/>
          </cell>
          <cell r="G210" t="str">
            <v xml:space="preserve">SAS </v>
          </cell>
          <cell r="H210" t="str">
            <v xml:space="preserve">CSAS   </v>
          </cell>
        </row>
        <row r="211">
          <cell r="A211" t="str">
            <v>MORESTEAD ROAD WINCHESTER WTW</v>
          </cell>
          <cell r="B211"/>
          <cell r="C211">
            <v>5</v>
          </cell>
          <cell r="D211" t="str">
            <v>Y</v>
          </cell>
          <cell r="E211" t="str">
            <v>SAS</v>
          </cell>
          <cell r="F211" t="str">
            <v>Cphos</v>
          </cell>
          <cell r="G211" t="str">
            <v>SAS Cphos</v>
          </cell>
          <cell r="H211" t="str">
            <v>SAS Cphos</v>
          </cell>
        </row>
        <row r="212">
          <cell r="A212" t="str">
            <v>MOTNEY HILL WTW</v>
          </cell>
          <cell r="B212"/>
          <cell r="C212">
            <v>2</v>
          </cell>
          <cell r="D212" t="str">
            <v>N</v>
          </cell>
          <cell r="E212" t="str">
            <v>SAS</v>
          </cell>
          <cell r="F212" t="str">
            <v/>
          </cell>
          <cell r="G212" t="str">
            <v xml:space="preserve">SAS </v>
          </cell>
          <cell r="H212" t="str">
            <v>SAS</v>
          </cell>
        </row>
        <row r="213">
          <cell r="A213" t="str">
            <v>MOUNTFIELD WTW</v>
          </cell>
          <cell r="B213"/>
          <cell r="C213">
            <v>2</v>
          </cell>
          <cell r="D213" t="str">
            <v>N</v>
          </cell>
          <cell r="E213" t="str">
            <v>SAS</v>
          </cell>
          <cell r="F213" t="str">
            <v/>
          </cell>
          <cell r="G213" t="str">
            <v xml:space="preserve">SAS </v>
          </cell>
          <cell r="H213" t="str">
            <v xml:space="preserve">SAS </v>
          </cell>
        </row>
        <row r="214">
          <cell r="A214" t="str">
            <v>NATS LANE BROOK K WTW</v>
          </cell>
          <cell r="B214"/>
          <cell r="C214">
            <v>3</v>
          </cell>
          <cell r="D214" t="str">
            <v>N</v>
          </cell>
          <cell r="E214" t="str">
            <v>SB</v>
          </cell>
          <cell r="F214" t="str">
            <v/>
          </cell>
          <cell r="G214" t="str">
            <v xml:space="preserve">SB </v>
          </cell>
          <cell r="H214" t="str">
            <v>SB</v>
          </cell>
        </row>
        <row r="215">
          <cell r="A215" t="str">
            <v>NEAVES LANE RINGMER WTW</v>
          </cell>
          <cell r="B215"/>
          <cell r="C215">
            <v>7</v>
          </cell>
          <cell r="D215" t="str">
            <v>Y</v>
          </cell>
          <cell r="E215" t="str">
            <v>SB</v>
          </cell>
          <cell r="F215" t="str">
            <v>Cphos</v>
          </cell>
          <cell r="G215" t="str">
            <v>SB Cphos</v>
          </cell>
          <cell r="H215" t="str">
            <v>SB Cphos</v>
          </cell>
        </row>
        <row r="216">
          <cell r="A216" t="str">
            <v>NETHERFIELD WTW</v>
          </cell>
          <cell r="B216"/>
          <cell r="C216">
            <v>0</v>
          </cell>
          <cell r="D216">
            <v>0</v>
          </cell>
          <cell r="E216" t="e">
            <v>#N/A</v>
          </cell>
          <cell r="F216" t="str">
            <v/>
          </cell>
          <cell r="G216" t="e">
            <v>#N/A</v>
          </cell>
          <cell r="H216" t="e">
            <v>#N/A</v>
          </cell>
        </row>
        <row r="217">
          <cell r="A217" t="str">
            <v>NEW ALRESFORD WTW</v>
          </cell>
          <cell r="B217"/>
          <cell r="C217">
            <v>5</v>
          </cell>
          <cell r="D217" t="str">
            <v>Y</v>
          </cell>
          <cell r="E217" t="str">
            <v>SAS</v>
          </cell>
          <cell r="F217"/>
          <cell r="G217" t="str">
            <v xml:space="preserve">SAS </v>
          </cell>
          <cell r="H217" t="str">
            <v>SAS</v>
          </cell>
        </row>
        <row r="218">
          <cell r="A218" t="str">
            <v>NEW ROMNEY WTW</v>
          </cell>
          <cell r="B218"/>
          <cell r="C218">
            <v>7</v>
          </cell>
          <cell r="D218" t="str">
            <v>N</v>
          </cell>
          <cell r="E218" t="str">
            <v>SB</v>
          </cell>
          <cell r="F218" t="str">
            <v/>
          </cell>
          <cell r="G218" t="str">
            <v xml:space="preserve">SB </v>
          </cell>
          <cell r="H218" t="str">
            <v>SB</v>
          </cell>
        </row>
        <row r="219">
          <cell r="A219" t="str">
            <v>NEWBURY LANE CUCKFIELD WTW</v>
          </cell>
          <cell r="B219"/>
          <cell r="C219">
            <v>7</v>
          </cell>
          <cell r="D219" t="str">
            <v>Y</v>
          </cell>
          <cell r="E219" t="str">
            <v>SB</v>
          </cell>
          <cell r="F219" t="str">
            <v>Cphos</v>
          </cell>
          <cell r="G219" t="str">
            <v>SB Cphos</v>
          </cell>
          <cell r="H219" t="str">
            <v>SB Cphos</v>
          </cell>
        </row>
        <row r="220">
          <cell r="A220" t="str">
            <v>NEWENDEN WTW</v>
          </cell>
          <cell r="B220"/>
          <cell r="C220">
            <v>3</v>
          </cell>
          <cell r="D220" t="str">
            <v>N</v>
          </cell>
          <cell r="E220" t="str">
            <v>SB</v>
          </cell>
          <cell r="F220" t="str">
            <v/>
          </cell>
          <cell r="G220" t="str">
            <v xml:space="preserve">SB </v>
          </cell>
          <cell r="H220" t="str">
            <v>SB</v>
          </cell>
        </row>
        <row r="221">
          <cell r="A221" t="str">
            <v>NEWHAVEN MAIN WTW</v>
          </cell>
          <cell r="B221"/>
          <cell r="C221">
            <v>2</v>
          </cell>
          <cell r="D221" t="str">
            <v>N</v>
          </cell>
          <cell r="E221" t="str">
            <v>SAS</v>
          </cell>
          <cell r="F221" t="str">
            <v/>
          </cell>
          <cell r="G221" t="str">
            <v xml:space="preserve">SAS </v>
          </cell>
          <cell r="H221" t="str">
            <v>SAS</v>
          </cell>
        </row>
        <row r="222">
          <cell r="A222" t="str">
            <v>NEWICK WTW</v>
          </cell>
          <cell r="B222"/>
          <cell r="C222">
            <v>7</v>
          </cell>
          <cell r="D222" t="str">
            <v>Y</v>
          </cell>
          <cell r="E222" t="str">
            <v>SB</v>
          </cell>
          <cell r="F222" t="str">
            <v>Cphos</v>
          </cell>
          <cell r="G222" t="str">
            <v>SB Cphos</v>
          </cell>
          <cell r="H222" t="str">
            <v>SB Cphos</v>
          </cell>
        </row>
        <row r="223">
          <cell r="A223" t="str">
            <v>NEWLANDS MERSTONE WTW</v>
          </cell>
          <cell r="B223"/>
          <cell r="C223">
            <v>4</v>
          </cell>
          <cell r="D223" t="str">
            <v>N</v>
          </cell>
          <cell r="E223" t="str">
            <v>SAS</v>
          </cell>
          <cell r="F223" t="str">
            <v/>
          </cell>
          <cell r="G223" t="str">
            <v xml:space="preserve">SAS </v>
          </cell>
          <cell r="H223" t="str">
            <v>SAS</v>
          </cell>
        </row>
        <row r="224">
          <cell r="A224" t="str">
            <v>NEWNHAM VALLEY PRESTON WTW</v>
          </cell>
          <cell r="B224"/>
          <cell r="C224">
            <v>7</v>
          </cell>
          <cell r="D224" t="str">
            <v>Y</v>
          </cell>
          <cell r="E224" t="str">
            <v>SB</v>
          </cell>
          <cell r="F224" t="str">
            <v>Cphos</v>
          </cell>
          <cell r="G224" t="str">
            <v>SB Cphos</v>
          </cell>
          <cell r="H224" t="str">
            <v>SB Cphos</v>
          </cell>
        </row>
        <row r="225">
          <cell r="A225" t="str">
            <v>NEWTOWN IOW WTW</v>
          </cell>
          <cell r="B225"/>
          <cell r="C225">
            <v>2</v>
          </cell>
          <cell r="D225" t="str">
            <v>N</v>
          </cell>
          <cell r="E225" t="str">
            <v>SAS</v>
          </cell>
          <cell r="F225" t="str">
            <v/>
          </cell>
          <cell r="G225" t="str">
            <v xml:space="preserve">SAS </v>
          </cell>
          <cell r="H225" t="str">
            <v>SAS</v>
          </cell>
        </row>
        <row r="226">
          <cell r="A226" t="str">
            <v>NORTH VIEW THORLEY WTW</v>
          </cell>
          <cell r="B226"/>
          <cell r="C226">
            <v>2</v>
          </cell>
          <cell r="D226" t="str">
            <v>N</v>
          </cell>
          <cell r="E226" t="str">
            <v>SAS</v>
          </cell>
          <cell r="F226" t="str">
            <v/>
          </cell>
          <cell r="G226" t="str">
            <v xml:space="preserve">SAS </v>
          </cell>
          <cell r="H226" t="str">
            <v>SAS</v>
          </cell>
        </row>
        <row r="227">
          <cell r="A227" t="str">
            <v>NORTH WALTHAM WTW</v>
          </cell>
          <cell r="B227"/>
          <cell r="C227">
            <v>5</v>
          </cell>
          <cell r="D227" t="str">
            <v>Y</v>
          </cell>
          <cell r="E227" t="str">
            <v>SAS</v>
          </cell>
          <cell r="F227"/>
          <cell r="G227" t="str">
            <v xml:space="preserve">SAS </v>
          </cell>
          <cell r="H227" t="str">
            <v>SAS</v>
          </cell>
        </row>
        <row r="228">
          <cell r="A228" t="str">
            <v>NORTHCHAPEL WTW</v>
          </cell>
          <cell r="B228"/>
          <cell r="C228">
            <v>7</v>
          </cell>
          <cell r="D228" t="str">
            <v>Y</v>
          </cell>
          <cell r="E228" t="str">
            <v>SB</v>
          </cell>
          <cell r="F228" t="str">
            <v>Cphos</v>
          </cell>
          <cell r="G228" t="str">
            <v>SB Cphos</v>
          </cell>
          <cell r="H228" t="str">
            <v>SAS</v>
          </cell>
        </row>
        <row r="229">
          <cell r="A229" t="str">
            <v>NORTHFLEET WTW</v>
          </cell>
          <cell r="B229"/>
          <cell r="C229">
            <v>2</v>
          </cell>
          <cell r="D229" t="str">
            <v>N</v>
          </cell>
          <cell r="E229" t="str">
            <v>SAS</v>
          </cell>
          <cell r="F229" t="str">
            <v/>
          </cell>
          <cell r="G229" t="str">
            <v xml:space="preserve">SAS </v>
          </cell>
          <cell r="H229" t="str">
            <v>SAS</v>
          </cell>
        </row>
        <row r="230">
          <cell r="A230" t="str">
            <v>NUTHURST WTW</v>
          </cell>
          <cell r="B230"/>
          <cell r="C230">
            <v>3</v>
          </cell>
          <cell r="D230" t="str">
            <v>N</v>
          </cell>
          <cell r="E230" t="str">
            <v>SB</v>
          </cell>
          <cell r="F230" t="str">
            <v/>
          </cell>
          <cell r="G230" t="str">
            <v xml:space="preserve">SB </v>
          </cell>
          <cell r="H230" t="str">
            <v>SB</v>
          </cell>
        </row>
        <row r="231">
          <cell r="A231" t="str">
            <v>NUTLEY WTW</v>
          </cell>
          <cell r="B231"/>
          <cell r="C231">
            <v>6</v>
          </cell>
          <cell r="D231" t="str">
            <v>N</v>
          </cell>
          <cell r="E231" t="str">
            <v>SB</v>
          </cell>
          <cell r="F231" t="str">
            <v/>
          </cell>
          <cell r="G231" t="str">
            <v xml:space="preserve">SB </v>
          </cell>
          <cell r="H231" t="str">
            <v>SB</v>
          </cell>
        </row>
        <row r="232">
          <cell r="A232" t="str">
            <v>OCKLEY EAST WTW</v>
          </cell>
          <cell r="B232"/>
          <cell r="C232">
            <v>3</v>
          </cell>
          <cell r="D232" t="str">
            <v>N</v>
          </cell>
          <cell r="E232" t="str">
            <v>SB</v>
          </cell>
          <cell r="F232" t="str">
            <v/>
          </cell>
          <cell r="G232" t="str">
            <v xml:space="preserve">SB </v>
          </cell>
          <cell r="H232" t="str">
            <v>SB</v>
          </cell>
        </row>
        <row r="233">
          <cell r="A233" t="str">
            <v>OCKLEY WEST WTW</v>
          </cell>
          <cell r="B233"/>
          <cell r="C233">
            <v>7</v>
          </cell>
          <cell r="D233" t="str">
            <v>Y</v>
          </cell>
          <cell r="E233" t="str">
            <v>SB</v>
          </cell>
          <cell r="F233" t="str">
            <v>Cphos</v>
          </cell>
          <cell r="G233" t="str">
            <v>SB Cphos</v>
          </cell>
          <cell r="H233" t="str">
            <v>SB</v>
          </cell>
        </row>
        <row r="234">
          <cell r="A234" t="str">
            <v>OFFHAM WTW</v>
          </cell>
          <cell r="B234"/>
          <cell r="C234">
            <v>2</v>
          </cell>
          <cell r="D234" t="str">
            <v>N</v>
          </cell>
          <cell r="E234" t="str">
            <v>SAS</v>
          </cell>
          <cell r="F234" t="str">
            <v/>
          </cell>
          <cell r="G234" t="str">
            <v xml:space="preserve">SAS </v>
          </cell>
          <cell r="H234" t="str">
            <v>SAS</v>
          </cell>
        </row>
        <row r="235">
          <cell r="A235" t="str">
            <v>OVERTON WTW</v>
          </cell>
          <cell r="B235"/>
          <cell r="C235">
            <v>7</v>
          </cell>
          <cell r="D235" t="str">
            <v>Y</v>
          </cell>
          <cell r="E235" t="str">
            <v>SB</v>
          </cell>
          <cell r="F235" t="str">
            <v>Cphos</v>
          </cell>
          <cell r="G235" t="str">
            <v>SB Cphos</v>
          </cell>
          <cell r="H235" t="str">
            <v>SB Cphos</v>
          </cell>
        </row>
        <row r="236">
          <cell r="A236" t="str">
            <v>OXTED WTW</v>
          </cell>
          <cell r="B236"/>
          <cell r="C236">
            <v>7</v>
          </cell>
          <cell r="D236" t="str">
            <v>Y</v>
          </cell>
          <cell r="E236" t="str">
            <v>SB</v>
          </cell>
          <cell r="F236" t="str">
            <v>Cphos</v>
          </cell>
          <cell r="G236" t="str">
            <v>SB Cphos</v>
          </cell>
          <cell r="H236" t="str">
            <v>SB Cphos</v>
          </cell>
        </row>
        <row r="237">
          <cell r="A237" t="str">
            <v>PADDOCK WOOD WTW</v>
          </cell>
          <cell r="B237"/>
          <cell r="C237">
            <v>7</v>
          </cell>
          <cell r="D237" t="str">
            <v>Y</v>
          </cell>
          <cell r="E237" t="str">
            <v>SB</v>
          </cell>
          <cell r="F237" t="str">
            <v>Cphos</v>
          </cell>
          <cell r="G237" t="str">
            <v>SB Cphos</v>
          </cell>
          <cell r="H237" t="str">
            <v>SB Cphos</v>
          </cell>
        </row>
        <row r="238">
          <cell r="A238" t="str">
            <v>PARK ROAD HANDCROSS WTW</v>
          </cell>
          <cell r="B238"/>
          <cell r="C238">
            <v>7</v>
          </cell>
          <cell r="D238" t="str">
            <v>Y</v>
          </cell>
          <cell r="E238" t="str">
            <v>SB</v>
          </cell>
          <cell r="F238" t="str">
            <v>Cphos</v>
          </cell>
          <cell r="G238" t="str">
            <v>SB Cphos</v>
          </cell>
          <cell r="H238" t="str">
            <v>SB Cphos</v>
          </cell>
        </row>
        <row r="239">
          <cell r="A239" t="str">
            <v>PARTRIDGE GREEN WTW</v>
          </cell>
          <cell r="B239"/>
          <cell r="C239">
            <v>3</v>
          </cell>
          <cell r="D239" t="str">
            <v>N</v>
          </cell>
          <cell r="E239" t="str">
            <v>SB</v>
          </cell>
          <cell r="F239" t="str">
            <v/>
          </cell>
          <cell r="G239" t="str">
            <v xml:space="preserve">SB </v>
          </cell>
          <cell r="H239" t="str">
            <v>SB</v>
          </cell>
        </row>
        <row r="240">
          <cell r="A240" t="str">
            <v>PASSFORD HOUSE SWAY WTW</v>
          </cell>
          <cell r="B240"/>
          <cell r="C240">
            <v>3</v>
          </cell>
          <cell r="D240" t="str">
            <v>N</v>
          </cell>
          <cell r="E240" t="str">
            <v>SB</v>
          </cell>
          <cell r="F240" t="str">
            <v/>
          </cell>
          <cell r="G240" t="str">
            <v xml:space="preserve">SB </v>
          </cell>
          <cell r="H240" t="str">
            <v>SB</v>
          </cell>
        </row>
        <row r="241">
          <cell r="A241" t="str">
            <v>PEEL COMMON WTW</v>
          </cell>
          <cell r="B241"/>
          <cell r="C241">
            <v>5</v>
          </cell>
          <cell r="D241" t="str">
            <v>Y</v>
          </cell>
          <cell r="E241" t="str">
            <v>SAS</v>
          </cell>
          <cell r="F241"/>
          <cell r="G241" t="str">
            <v xml:space="preserve">SAS </v>
          </cell>
          <cell r="H241" t="str">
            <v>SAS</v>
          </cell>
        </row>
        <row r="242">
          <cell r="A242" t="str">
            <v>PEMBURY WTW</v>
          </cell>
          <cell r="B242"/>
          <cell r="C242">
            <v>7</v>
          </cell>
          <cell r="D242" t="str">
            <v>Y</v>
          </cell>
          <cell r="E242" t="str">
            <v>SB</v>
          </cell>
          <cell r="F242" t="str">
            <v>Cphos</v>
          </cell>
          <cell r="G242" t="str">
            <v>SB Cphos</v>
          </cell>
          <cell r="H242" t="str">
            <v>SB</v>
          </cell>
        </row>
        <row r="243">
          <cell r="A243" t="str">
            <v>PENSHURST WTW</v>
          </cell>
          <cell r="B243"/>
          <cell r="C243">
            <v>3</v>
          </cell>
          <cell r="D243" t="str">
            <v>N</v>
          </cell>
          <cell r="E243" t="str">
            <v>SB</v>
          </cell>
          <cell r="F243" t="str">
            <v/>
          </cell>
          <cell r="G243" t="str">
            <v xml:space="preserve">SB </v>
          </cell>
          <cell r="H243" t="str">
            <v>SB</v>
          </cell>
        </row>
        <row r="244">
          <cell r="A244" t="str">
            <v>PETERSFIELD WTW</v>
          </cell>
          <cell r="B244"/>
          <cell r="C244">
            <v>7</v>
          </cell>
          <cell r="D244" t="str">
            <v>Y</v>
          </cell>
          <cell r="E244" t="str">
            <v>SB</v>
          </cell>
          <cell r="F244" t="str">
            <v>Cphos</v>
          </cell>
          <cell r="G244" t="str">
            <v>SB Cphos</v>
          </cell>
          <cell r="H244" t="str">
            <v>SB Cphos</v>
          </cell>
        </row>
        <row r="245">
          <cell r="A245" t="str">
            <v>PETWORTH WTW</v>
          </cell>
          <cell r="B245"/>
          <cell r="C245">
            <v>3</v>
          </cell>
          <cell r="D245" t="str">
            <v>N</v>
          </cell>
          <cell r="E245" t="str">
            <v>SB</v>
          </cell>
          <cell r="F245" t="str">
            <v/>
          </cell>
          <cell r="G245" t="str">
            <v xml:space="preserve">SB </v>
          </cell>
          <cell r="H245" t="str">
            <v>SB</v>
          </cell>
        </row>
        <row r="246">
          <cell r="A246" t="str">
            <v>PLUMPTON WTW</v>
          </cell>
          <cell r="B246"/>
          <cell r="C246">
            <v>7</v>
          </cell>
          <cell r="D246" t="str">
            <v>Y</v>
          </cell>
          <cell r="E246" t="str">
            <v>SB</v>
          </cell>
          <cell r="F246" t="str">
            <v>Cphos</v>
          </cell>
          <cell r="G246" t="str">
            <v>SB Cphos</v>
          </cell>
          <cell r="H246" t="str">
            <v>SB Cphos</v>
          </cell>
        </row>
        <row r="247">
          <cell r="A247" t="str">
            <v>POLING WTW</v>
          </cell>
          <cell r="B247"/>
          <cell r="C247">
            <v>3</v>
          </cell>
          <cell r="D247" t="str">
            <v>N</v>
          </cell>
          <cell r="E247" t="str">
            <v>SB</v>
          </cell>
          <cell r="F247" t="str">
            <v/>
          </cell>
          <cell r="G247" t="str">
            <v xml:space="preserve">SB </v>
          </cell>
          <cell r="H247" t="str">
            <v>SB</v>
          </cell>
        </row>
        <row r="248">
          <cell r="A248" t="str">
            <v>PEACEHAVEN WTW</v>
          </cell>
          <cell r="B248"/>
          <cell r="C248">
            <v>2</v>
          </cell>
          <cell r="D248" t="str">
            <v>N</v>
          </cell>
          <cell r="E248" t="str">
            <v>SAS</v>
          </cell>
          <cell r="F248" t="str">
            <v/>
          </cell>
          <cell r="G248" t="str">
            <v xml:space="preserve">SAS </v>
          </cell>
          <cell r="H248" t="str">
            <v>SAS</v>
          </cell>
        </row>
        <row r="249">
          <cell r="A249" t="str">
            <v>PORTSWOOD WTW</v>
          </cell>
          <cell r="B249"/>
          <cell r="C249">
            <v>2</v>
          </cell>
          <cell r="D249" t="str">
            <v>N</v>
          </cell>
          <cell r="E249" t="str">
            <v>SAS</v>
          </cell>
          <cell r="F249" t="str">
            <v/>
          </cell>
          <cell r="G249" t="str">
            <v xml:space="preserve">SAS </v>
          </cell>
          <cell r="H249" t="str">
            <v>SAS</v>
          </cell>
        </row>
        <row r="250">
          <cell r="A250" t="str">
            <v>POYNINGS WTW</v>
          </cell>
          <cell r="B250"/>
          <cell r="C250">
            <v>5</v>
          </cell>
          <cell r="D250" t="str">
            <v>Y</v>
          </cell>
          <cell r="E250" t="str">
            <v>SAS</v>
          </cell>
          <cell r="F250" t="str">
            <v>Cphos</v>
          </cell>
          <cell r="G250" t="str">
            <v>SAS Cphos</v>
          </cell>
          <cell r="H250" t="str">
            <v>SAS</v>
          </cell>
        </row>
        <row r="251">
          <cell r="A251" t="str">
            <v>PULBOROUGH WTW</v>
          </cell>
          <cell r="B251"/>
          <cell r="C251">
            <v>7</v>
          </cell>
          <cell r="D251" t="str">
            <v>N</v>
          </cell>
          <cell r="E251" t="str">
            <v>SB</v>
          </cell>
          <cell r="F251" t="str">
            <v/>
          </cell>
          <cell r="G251" t="str">
            <v xml:space="preserve">SB </v>
          </cell>
          <cell r="H251" t="str">
            <v>SB</v>
          </cell>
        </row>
        <row r="252">
          <cell r="A252" t="str">
            <v>PYECOMBE EAST WTW</v>
          </cell>
          <cell r="B252"/>
          <cell r="C252">
            <v>2</v>
          </cell>
          <cell r="D252" t="str">
            <v>N</v>
          </cell>
          <cell r="E252" t="str">
            <v>SAS</v>
          </cell>
          <cell r="F252" t="str">
            <v/>
          </cell>
          <cell r="G252" t="str">
            <v xml:space="preserve">SAS </v>
          </cell>
          <cell r="H252" t="str">
            <v>SAS</v>
          </cell>
        </row>
        <row r="253">
          <cell r="A253" t="str">
            <v>PYECOMBE WEST WTW</v>
          </cell>
          <cell r="B253"/>
          <cell r="C253">
            <v>2</v>
          </cell>
          <cell r="D253" t="str">
            <v>N</v>
          </cell>
          <cell r="E253" t="str">
            <v>SAS</v>
          </cell>
          <cell r="F253" t="str">
            <v/>
          </cell>
          <cell r="G253" t="str">
            <v xml:space="preserve">SAS </v>
          </cell>
          <cell r="H253" t="str">
            <v>SAS</v>
          </cell>
        </row>
        <row r="254">
          <cell r="A254" t="str">
            <v>QUARRY COTTAGES STONE IN OXNEY WTW</v>
          </cell>
          <cell r="B254"/>
          <cell r="C254">
            <v>3</v>
          </cell>
          <cell r="D254" t="str">
            <v>N</v>
          </cell>
          <cell r="E254" t="str">
            <v>SB</v>
          </cell>
          <cell r="F254" t="str">
            <v/>
          </cell>
          <cell r="G254" t="str">
            <v xml:space="preserve">SB </v>
          </cell>
          <cell r="H254" t="str">
            <v>SB</v>
          </cell>
        </row>
        <row r="255">
          <cell r="A255" t="str">
            <v>QUEENBOROUGH WTW</v>
          </cell>
          <cell r="B255"/>
          <cell r="C255">
            <v>2</v>
          </cell>
          <cell r="D255" t="str">
            <v>N</v>
          </cell>
          <cell r="E255" t="str">
            <v>SAS</v>
          </cell>
          <cell r="F255" t="str">
            <v/>
          </cell>
          <cell r="G255" t="str">
            <v xml:space="preserve">SAS </v>
          </cell>
          <cell r="H255" t="str">
            <v>SAS</v>
          </cell>
        </row>
        <row r="256">
          <cell r="A256" t="str">
            <v>QUICKBOURNE LANE NORTHIAM WTW</v>
          </cell>
          <cell r="B256"/>
          <cell r="C256">
            <v>3</v>
          </cell>
          <cell r="D256" t="str">
            <v>N</v>
          </cell>
          <cell r="E256" t="str">
            <v>SB</v>
          </cell>
          <cell r="F256" t="str">
            <v/>
          </cell>
          <cell r="G256" t="str">
            <v xml:space="preserve">SB </v>
          </cell>
          <cell r="H256" t="str">
            <v>SB</v>
          </cell>
        </row>
        <row r="257">
          <cell r="A257" t="str">
            <v>READING STREET WTW</v>
          </cell>
          <cell r="B257"/>
          <cell r="C257">
            <v>2</v>
          </cell>
          <cell r="D257" t="str">
            <v>N</v>
          </cell>
          <cell r="E257" t="str">
            <v>SAS</v>
          </cell>
          <cell r="F257" t="str">
            <v/>
          </cell>
          <cell r="G257" t="str">
            <v xml:space="preserve">SAS </v>
          </cell>
          <cell r="H257" t="str">
            <v>SAS</v>
          </cell>
        </row>
        <row r="258">
          <cell r="A258" t="str">
            <v>REDGATE MILL CROWBOROUGH WTW</v>
          </cell>
          <cell r="B258"/>
          <cell r="C258">
            <v>7</v>
          </cell>
          <cell r="D258" t="str">
            <v>Y</v>
          </cell>
          <cell r="E258" t="str">
            <v>SB</v>
          </cell>
          <cell r="F258" t="str">
            <v>Cphos</v>
          </cell>
          <cell r="G258" t="str">
            <v>SB Cphos</v>
          </cell>
          <cell r="H258" t="str">
            <v>SB Cphos</v>
          </cell>
        </row>
        <row r="259">
          <cell r="A259" t="str">
            <v>REDLYNCH WTW</v>
          </cell>
          <cell r="B259"/>
          <cell r="C259">
            <v>5</v>
          </cell>
          <cell r="D259" t="str">
            <v>Y</v>
          </cell>
          <cell r="E259" t="str">
            <v>SAS</v>
          </cell>
          <cell r="F259" t="str">
            <v>Cphos</v>
          </cell>
          <cell r="G259" t="str">
            <v>SAS Cphos</v>
          </cell>
          <cell r="H259" t="str">
            <v>SAS</v>
          </cell>
        </row>
        <row r="260">
          <cell r="A260" t="str">
            <v>HAILSHAM SOUTH WTW</v>
          </cell>
          <cell r="B260" t="str">
            <v>100532/101905</v>
          </cell>
          <cell r="C260">
            <v>5</v>
          </cell>
          <cell r="D260" t="str">
            <v>Y</v>
          </cell>
          <cell r="E260" t="str">
            <v>SAS</v>
          </cell>
          <cell r="F260" t="str">
            <v>Cphos</v>
          </cell>
          <cell r="G260" t="str">
            <v>SAS Cphos</v>
          </cell>
          <cell r="H260" t="str">
            <v>CSAS Cphos</v>
          </cell>
        </row>
        <row r="261">
          <cell r="A261" t="str">
            <v>HALLAND WTW</v>
          </cell>
          <cell r="B261">
            <v>100532</v>
          </cell>
          <cell r="C261">
            <v>5</v>
          </cell>
          <cell r="D261" t="str">
            <v>Y</v>
          </cell>
          <cell r="E261" t="str">
            <v>SAS</v>
          </cell>
          <cell r="F261" t="str">
            <v>Cphos</v>
          </cell>
          <cell r="G261" t="str">
            <v>SAS Cphos</v>
          </cell>
          <cell r="H261" t="str">
            <v>CSAS Cphos</v>
          </cell>
        </row>
        <row r="262">
          <cell r="A262" t="str">
            <v>RODMELL WTW</v>
          </cell>
          <cell r="B262"/>
          <cell r="C262">
            <v>6</v>
          </cell>
          <cell r="D262" t="str">
            <v>N</v>
          </cell>
          <cell r="E262" t="str">
            <v>SB</v>
          </cell>
          <cell r="F262" t="str">
            <v/>
          </cell>
          <cell r="G262" t="str">
            <v xml:space="preserve">SB </v>
          </cell>
          <cell r="H262" t="str">
            <v>SB</v>
          </cell>
        </row>
        <row r="263">
          <cell r="A263" t="str">
            <v>ROGATE WTW</v>
          </cell>
          <cell r="B263"/>
          <cell r="C263">
            <v>3</v>
          </cell>
          <cell r="D263" t="str">
            <v>N</v>
          </cell>
          <cell r="E263" t="str">
            <v>SB</v>
          </cell>
          <cell r="F263" t="str">
            <v/>
          </cell>
          <cell r="G263" t="str">
            <v xml:space="preserve">SB </v>
          </cell>
          <cell r="H263" t="str">
            <v>SB</v>
          </cell>
        </row>
        <row r="264">
          <cell r="A264" t="str">
            <v>ROLVENDEN LAYNE WTW</v>
          </cell>
          <cell r="B264"/>
          <cell r="C264">
            <v>7</v>
          </cell>
          <cell r="D264" t="str">
            <v>Y</v>
          </cell>
          <cell r="E264" t="str">
            <v>SB</v>
          </cell>
          <cell r="F264"/>
          <cell r="G264" t="str">
            <v xml:space="preserve">SB </v>
          </cell>
          <cell r="H264" t="str">
            <v>SB</v>
          </cell>
        </row>
        <row r="265">
          <cell r="A265" t="str">
            <v>ROMSEY WTW</v>
          </cell>
          <cell r="B265"/>
          <cell r="C265">
            <v>5</v>
          </cell>
          <cell r="D265" t="str">
            <v>Y</v>
          </cell>
          <cell r="E265" t="str">
            <v>SAS</v>
          </cell>
          <cell r="F265" t="str">
            <v>Cphos</v>
          </cell>
          <cell r="G265" t="str">
            <v>SAS Cphos</v>
          </cell>
          <cell r="H265" t="str">
            <v>SAS Cphos</v>
          </cell>
        </row>
        <row r="266">
          <cell r="A266" t="str">
            <v>ROUD WTW</v>
          </cell>
          <cell r="B266"/>
          <cell r="C266">
            <v>7</v>
          </cell>
          <cell r="D266" t="str">
            <v>Y</v>
          </cell>
          <cell r="E266" t="str">
            <v>SB</v>
          </cell>
          <cell r="F266" t="str">
            <v>Cphos</v>
          </cell>
          <cell r="G266" t="str">
            <v>SB Cphos</v>
          </cell>
          <cell r="H266" t="str">
            <v>SB</v>
          </cell>
        </row>
        <row r="267">
          <cell r="A267" t="str">
            <v>RUSHLAKE GREEN WTW</v>
          </cell>
          <cell r="B267"/>
          <cell r="C267">
            <v>5</v>
          </cell>
          <cell r="D267" t="str">
            <v>Y</v>
          </cell>
          <cell r="E267" t="str">
            <v>SAS</v>
          </cell>
          <cell r="F267" t="str">
            <v>Cphos</v>
          </cell>
          <cell r="G267" t="str">
            <v>SAS Cphos</v>
          </cell>
          <cell r="H267" t="str">
            <v>SAS Cphos</v>
          </cell>
        </row>
        <row r="268">
          <cell r="A268" t="str">
            <v>RYE WTW</v>
          </cell>
          <cell r="B268"/>
          <cell r="C268">
            <v>3</v>
          </cell>
          <cell r="D268" t="str">
            <v>N</v>
          </cell>
          <cell r="E268" t="str">
            <v>SB</v>
          </cell>
          <cell r="F268" t="str">
            <v/>
          </cell>
          <cell r="G268" t="str">
            <v xml:space="preserve">SB </v>
          </cell>
          <cell r="H268" t="str">
            <v>SB</v>
          </cell>
        </row>
        <row r="269">
          <cell r="A269" t="str">
            <v>SADDLERS CLOSE SUTTON SCOTNEY WTW</v>
          </cell>
          <cell r="B269"/>
          <cell r="C269">
            <v>0</v>
          </cell>
          <cell r="D269">
            <v>0</v>
          </cell>
          <cell r="E269" t="e">
            <v>#N/A</v>
          </cell>
          <cell r="F269" t="str">
            <v/>
          </cell>
          <cell r="G269" t="e">
            <v>#N/A</v>
          </cell>
          <cell r="H269" t="e">
            <v>#N/A</v>
          </cell>
        </row>
        <row r="270">
          <cell r="A270" t="str">
            <v>SANDHURST WTW</v>
          </cell>
          <cell r="B270"/>
          <cell r="C270">
            <v>7</v>
          </cell>
          <cell r="D270" t="str">
            <v>Y</v>
          </cell>
          <cell r="E270" t="str">
            <v>SB</v>
          </cell>
          <cell r="F270" t="str">
            <v>Cphos</v>
          </cell>
          <cell r="G270" t="str">
            <v>SB Cphos</v>
          </cell>
          <cell r="H270" t="str">
            <v>SB Cphos</v>
          </cell>
        </row>
        <row r="271">
          <cell r="A271" t="str">
            <v>SANDOWN NEW WTW</v>
          </cell>
          <cell r="B271"/>
          <cell r="C271">
            <v>2</v>
          </cell>
          <cell r="D271" t="str">
            <v>N</v>
          </cell>
          <cell r="E271" t="str">
            <v>SAS</v>
          </cell>
          <cell r="F271" t="str">
            <v/>
          </cell>
          <cell r="G271" t="str">
            <v xml:space="preserve">SAS </v>
          </cell>
          <cell r="H271" t="str">
            <v>SAS</v>
          </cell>
        </row>
        <row r="272">
          <cell r="A272" t="str">
            <v>SCAYNES HILL WTW</v>
          </cell>
          <cell r="B272"/>
          <cell r="C272">
            <v>7</v>
          </cell>
          <cell r="D272" t="str">
            <v>Y</v>
          </cell>
          <cell r="E272" t="str">
            <v>SB</v>
          </cell>
          <cell r="F272" t="str">
            <v>Cphos</v>
          </cell>
          <cell r="G272" t="str">
            <v>SB Cphos</v>
          </cell>
          <cell r="H272" t="str">
            <v>SB Cphos</v>
          </cell>
        </row>
        <row r="273">
          <cell r="A273" t="str">
            <v>SEDLESCOMBE WTW</v>
          </cell>
          <cell r="B273"/>
          <cell r="C273">
            <v>7</v>
          </cell>
          <cell r="D273" t="str">
            <v>Y</v>
          </cell>
          <cell r="E273" t="str">
            <v>SB</v>
          </cell>
          <cell r="F273" t="str">
            <v>Cphos</v>
          </cell>
          <cell r="G273" t="str">
            <v>SB Cphos</v>
          </cell>
          <cell r="H273" t="str">
            <v>SB Cphos</v>
          </cell>
        </row>
        <row r="274">
          <cell r="A274" t="str">
            <v>SELLINDGE WTW</v>
          </cell>
          <cell r="B274"/>
          <cell r="C274">
            <v>5</v>
          </cell>
          <cell r="D274" t="str">
            <v>Y</v>
          </cell>
          <cell r="E274" t="str">
            <v>SAS</v>
          </cell>
          <cell r="F274" t="str">
            <v>Cphos</v>
          </cell>
          <cell r="G274" t="str">
            <v>SAS Cphos</v>
          </cell>
          <cell r="H274" t="str">
            <v>SAS Cphos</v>
          </cell>
        </row>
        <row r="275">
          <cell r="A275" t="str">
            <v>SHALFLEET WTW</v>
          </cell>
          <cell r="B275"/>
          <cell r="C275">
            <v>7</v>
          </cell>
          <cell r="D275" t="str">
            <v>Y</v>
          </cell>
          <cell r="E275" t="str">
            <v>SB</v>
          </cell>
          <cell r="F275" t="str">
            <v>Cphos</v>
          </cell>
          <cell r="G275" t="str">
            <v>SB Cphos</v>
          </cell>
          <cell r="H275" t="str">
            <v>SB</v>
          </cell>
        </row>
        <row r="276">
          <cell r="A276" t="str">
            <v>SHIPLEY WTW</v>
          </cell>
          <cell r="B276"/>
          <cell r="C276">
            <v>3</v>
          </cell>
          <cell r="D276" t="str">
            <v>N</v>
          </cell>
          <cell r="E276" t="str">
            <v>SB</v>
          </cell>
          <cell r="F276" t="str">
            <v/>
          </cell>
          <cell r="G276" t="str">
            <v xml:space="preserve">SB </v>
          </cell>
          <cell r="H276" t="str">
            <v>SB</v>
          </cell>
        </row>
        <row r="277">
          <cell r="A277" t="str">
            <v>SHIPTON BELLINGER WTW</v>
          </cell>
          <cell r="B277"/>
          <cell r="C277">
            <v>5</v>
          </cell>
          <cell r="D277" t="str">
            <v>Y</v>
          </cell>
          <cell r="E277" t="str">
            <v>SAS</v>
          </cell>
          <cell r="F277"/>
          <cell r="G277" t="str">
            <v xml:space="preserve">SAS </v>
          </cell>
          <cell r="H277" t="str">
            <v>SAS</v>
          </cell>
        </row>
        <row r="278">
          <cell r="A278" t="str">
            <v>SHOREHAM WTW</v>
          </cell>
          <cell r="B278"/>
          <cell r="C278">
            <v>2</v>
          </cell>
          <cell r="D278" t="str">
            <v>N</v>
          </cell>
          <cell r="E278" t="str">
            <v>SAS</v>
          </cell>
          <cell r="F278" t="str">
            <v/>
          </cell>
          <cell r="G278" t="str">
            <v xml:space="preserve">SAS </v>
          </cell>
          <cell r="H278" t="str">
            <v>SAS</v>
          </cell>
        </row>
        <row r="279">
          <cell r="A279" t="str">
            <v>HAMSTREET WTW</v>
          </cell>
          <cell r="B279">
            <v>101753</v>
          </cell>
          <cell r="C279">
            <v>2</v>
          </cell>
          <cell r="D279" t="str">
            <v>N</v>
          </cell>
          <cell r="E279" t="str">
            <v>SAS</v>
          </cell>
          <cell r="F279" t="str">
            <v/>
          </cell>
          <cell r="G279" t="str">
            <v xml:space="preserve">SAS </v>
          </cell>
          <cell r="H279" t="str">
            <v xml:space="preserve">CSAS   </v>
          </cell>
        </row>
        <row r="280">
          <cell r="A280" t="str">
            <v>SIDLESHAM WTW</v>
          </cell>
          <cell r="B280"/>
          <cell r="C280">
            <v>7</v>
          </cell>
          <cell r="D280" t="str">
            <v>Y</v>
          </cell>
          <cell r="E280" t="str">
            <v>SB</v>
          </cell>
          <cell r="F280" t="str">
            <v>Cphos</v>
          </cell>
          <cell r="G280" t="str">
            <v>SB Cphos</v>
          </cell>
          <cell r="H280" t="str">
            <v>SB Cphos</v>
          </cell>
        </row>
        <row r="281">
          <cell r="A281" t="str">
            <v>HURST GREEN WTW</v>
          </cell>
          <cell r="B281">
            <v>100532</v>
          </cell>
          <cell r="C281">
            <v>7</v>
          </cell>
          <cell r="D281" t="str">
            <v>Y</v>
          </cell>
          <cell r="E281" t="str">
            <v>SB</v>
          </cell>
          <cell r="F281" t="str">
            <v>Cphos</v>
          </cell>
          <cell r="G281" t="str">
            <v>SB Cphos</v>
          </cell>
          <cell r="H281" t="str">
            <v xml:space="preserve">CSAS   </v>
          </cell>
        </row>
        <row r="282">
          <cell r="A282" t="str">
            <v>SITTINGBOURNE WTW</v>
          </cell>
          <cell r="B282"/>
          <cell r="C282">
            <v>2</v>
          </cell>
          <cell r="D282" t="str">
            <v>N</v>
          </cell>
          <cell r="E282" t="str">
            <v>SAS</v>
          </cell>
          <cell r="F282" t="str">
            <v/>
          </cell>
          <cell r="G282" t="str">
            <v xml:space="preserve">SAS </v>
          </cell>
          <cell r="H282" t="str">
            <v>SAS</v>
          </cell>
        </row>
        <row r="283">
          <cell r="A283" t="str">
            <v>SLAUGHAM WTW</v>
          </cell>
          <cell r="B283"/>
          <cell r="C283">
            <v>4</v>
          </cell>
          <cell r="D283" t="str">
            <v>N</v>
          </cell>
          <cell r="E283" t="str">
            <v>SAS</v>
          </cell>
          <cell r="F283" t="str">
            <v/>
          </cell>
          <cell r="G283" t="str">
            <v xml:space="preserve">SAS </v>
          </cell>
          <cell r="H283" t="str">
            <v>SAS</v>
          </cell>
        </row>
        <row r="284">
          <cell r="A284" t="str">
            <v>SLINFOLD WTW</v>
          </cell>
          <cell r="B284"/>
          <cell r="C284">
            <v>3</v>
          </cell>
          <cell r="D284" t="str">
            <v>N</v>
          </cell>
          <cell r="E284" t="str">
            <v>SB</v>
          </cell>
          <cell r="F284" t="str">
            <v/>
          </cell>
          <cell r="G284" t="str">
            <v xml:space="preserve">SB </v>
          </cell>
          <cell r="H284" t="str">
            <v>SB</v>
          </cell>
        </row>
        <row r="285">
          <cell r="A285" t="str">
            <v>SLOWHILL COPSE MARCHWOOD WTW</v>
          </cell>
          <cell r="B285"/>
          <cell r="C285">
            <v>5</v>
          </cell>
          <cell r="D285" t="str">
            <v>Y</v>
          </cell>
          <cell r="E285" t="str">
            <v>SAS</v>
          </cell>
          <cell r="F285"/>
          <cell r="G285" t="str">
            <v xml:space="preserve">SAS </v>
          </cell>
          <cell r="H285" t="str">
            <v>SAS</v>
          </cell>
        </row>
        <row r="286">
          <cell r="A286" t="str">
            <v>SMALL DOLE WTW</v>
          </cell>
          <cell r="B286"/>
          <cell r="C286">
            <v>6</v>
          </cell>
          <cell r="D286" t="str">
            <v>N</v>
          </cell>
          <cell r="E286" t="str">
            <v>SB</v>
          </cell>
          <cell r="F286" t="str">
            <v/>
          </cell>
          <cell r="G286" t="str">
            <v xml:space="preserve">SB </v>
          </cell>
          <cell r="H286" t="str">
            <v>SB</v>
          </cell>
        </row>
        <row r="287">
          <cell r="A287" t="str">
            <v>SMALLHOLDINGS RINGMER WTW</v>
          </cell>
          <cell r="B287"/>
          <cell r="C287">
            <v>3</v>
          </cell>
          <cell r="D287" t="str">
            <v>N</v>
          </cell>
          <cell r="E287" t="str">
            <v>SB</v>
          </cell>
          <cell r="F287" t="str">
            <v/>
          </cell>
          <cell r="G287" t="str">
            <v xml:space="preserve">SB </v>
          </cell>
          <cell r="H287" t="str">
            <v>SB</v>
          </cell>
        </row>
        <row r="288">
          <cell r="A288" t="str">
            <v>SMARDEN WTW</v>
          </cell>
          <cell r="B288"/>
          <cell r="C288">
            <v>5</v>
          </cell>
          <cell r="D288" t="str">
            <v>Y</v>
          </cell>
          <cell r="E288" t="str">
            <v>SAS</v>
          </cell>
          <cell r="F288" t="str">
            <v>Cphos</v>
          </cell>
          <cell r="G288" t="str">
            <v>SAS Cphos</v>
          </cell>
          <cell r="H288" t="str">
            <v>SAS Cphos</v>
          </cell>
        </row>
        <row r="289">
          <cell r="A289" t="str">
            <v>SMITHS LANE GOUDHURST WTW</v>
          </cell>
          <cell r="B289"/>
          <cell r="C289">
            <v>4</v>
          </cell>
          <cell r="D289" t="str">
            <v>N</v>
          </cell>
          <cell r="E289" t="str">
            <v>SAS</v>
          </cell>
          <cell r="F289" t="str">
            <v/>
          </cell>
          <cell r="G289" t="str">
            <v xml:space="preserve">SAS </v>
          </cell>
          <cell r="H289" t="str">
            <v>SAS</v>
          </cell>
        </row>
        <row r="290">
          <cell r="A290" t="str">
            <v>SOUTH AMBERSHAM WTW</v>
          </cell>
          <cell r="B290"/>
          <cell r="C290">
            <v>7</v>
          </cell>
          <cell r="D290" t="str">
            <v>Y</v>
          </cell>
          <cell r="E290" t="str">
            <v>SB</v>
          </cell>
          <cell r="F290" t="str">
            <v>Cphos</v>
          </cell>
          <cell r="G290" t="str">
            <v>SB Cphos</v>
          </cell>
          <cell r="H290" t="str">
            <v>SB Cphos</v>
          </cell>
        </row>
        <row r="291">
          <cell r="A291" t="str">
            <v>SOUTH HARTING WTW</v>
          </cell>
          <cell r="B291"/>
          <cell r="C291">
            <v>7</v>
          </cell>
          <cell r="D291" t="str">
            <v>Y</v>
          </cell>
          <cell r="E291" t="str">
            <v>SB</v>
          </cell>
          <cell r="F291" t="str">
            <v>Cphos</v>
          </cell>
          <cell r="G291" t="str">
            <v>SB Cphos</v>
          </cell>
          <cell r="H291" t="str">
            <v>SB Cphos</v>
          </cell>
        </row>
        <row r="292">
          <cell r="A292" t="str">
            <v>SOUTHWICK WTW</v>
          </cell>
          <cell r="B292"/>
          <cell r="C292">
            <v>7</v>
          </cell>
          <cell r="D292" t="str">
            <v>Y</v>
          </cell>
          <cell r="E292" t="str">
            <v>SB</v>
          </cell>
          <cell r="F292" t="str">
            <v>Cphos</v>
          </cell>
          <cell r="G292" t="str">
            <v>SB Cphos</v>
          </cell>
          <cell r="H292" t="str">
            <v>SB Cphos</v>
          </cell>
        </row>
        <row r="293">
          <cell r="A293" t="str">
            <v>SPELDHURST WTW</v>
          </cell>
          <cell r="B293"/>
          <cell r="C293">
            <v>6</v>
          </cell>
          <cell r="D293" t="str">
            <v>N</v>
          </cell>
          <cell r="E293" t="str">
            <v>SB</v>
          </cell>
          <cell r="F293" t="str">
            <v/>
          </cell>
          <cell r="G293" t="str">
            <v xml:space="preserve">SB </v>
          </cell>
          <cell r="H293" t="str">
            <v>SB</v>
          </cell>
        </row>
        <row r="294">
          <cell r="A294" t="str">
            <v>ST HELENS WTW</v>
          </cell>
          <cell r="B294"/>
          <cell r="C294">
            <v>3</v>
          </cell>
          <cell r="D294" t="str">
            <v>N</v>
          </cell>
          <cell r="E294" t="str">
            <v>SB</v>
          </cell>
          <cell r="F294" t="str">
            <v/>
          </cell>
          <cell r="G294" t="str">
            <v xml:space="preserve">SB </v>
          </cell>
          <cell r="H294" t="str">
            <v>SB</v>
          </cell>
        </row>
        <row r="295">
          <cell r="A295" t="str">
            <v>LAMBERHURST WTW</v>
          </cell>
          <cell r="B295" t="str">
            <v>Rother &amp; Ouse</v>
          </cell>
          <cell r="C295">
            <v>4</v>
          </cell>
          <cell r="D295" t="str">
            <v>N</v>
          </cell>
          <cell r="E295" t="str">
            <v>SAS</v>
          </cell>
          <cell r="F295" t="str">
            <v/>
          </cell>
          <cell r="G295" t="str">
            <v xml:space="preserve">SAS </v>
          </cell>
          <cell r="H295" t="str">
            <v xml:space="preserve">CSAS   </v>
          </cell>
        </row>
        <row r="296">
          <cell r="A296" t="str">
            <v>ST MARY HOO WTW</v>
          </cell>
          <cell r="B296"/>
          <cell r="C296">
            <v>3</v>
          </cell>
          <cell r="D296" t="str">
            <v>N</v>
          </cell>
          <cell r="E296" t="str">
            <v>SB</v>
          </cell>
          <cell r="F296" t="str">
            <v/>
          </cell>
          <cell r="G296" t="str">
            <v xml:space="preserve">SB </v>
          </cell>
          <cell r="H296" t="str">
            <v>SB</v>
          </cell>
        </row>
        <row r="297">
          <cell r="A297" t="str">
            <v>STAMFORD BUILDINGS FIRLE WTW</v>
          </cell>
          <cell r="B297"/>
          <cell r="C297">
            <v>3</v>
          </cell>
          <cell r="D297" t="str">
            <v>N</v>
          </cell>
          <cell r="E297" t="str">
            <v>SB</v>
          </cell>
          <cell r="F297" t="str">
            <v/>
          </cell>
          <cell r="G297" t="str">
            <v xml:space="preserve">SB </v>
          </cell>
          <cell r="H297" t="str">
            <v>SB</v>
          </cell>
        </row>
        <row r="298">
          <cell r="A298" t="str">
            <v>STAPLECROSS WTW</v>
          </cell>
          <cell r="B298"/>
          <cell r="C298">
            <v>5</v>
          </cell>
          <cell r="D298" t="str">
            <v>N</v>
          </cell>
          <cell r="E298" t="str">
            <v>SAS</v>
          </cell>
          <cell r="F298" t="str">
            <v/>
          </cell>
          <cell r="G298" t="str">
            <v xml:space="preserve">SAS </v>
          </cell>
          <cell r="H298" t="str">
            <v>SAS</v>
          </cell>
        </row>
        <row r="299">
          <cell r="A299" t="str">
            <v>STAPLEFIELD WTW</v>
          </cell>
          <cell r="B299"/>
          <cell r="C299">
            <v>5</v>
          </cell>
          <cell r="D299" t="str">
            <v>Y</v>
          </cell>
          <cell r="E299" t="str">
            <v>SAS</v>
          </cell>
          <cell r="F299" t="str">
            <v>Cphos</v>
          </cell>
          <cell r="G299" t="str">
            <v>SAS Cphos</v>
          </cell>
          <cell r="H299" t="str">
            <v>SAS Cphos</v>
          </cell>
        </row>
        <row r="300">
          <cell r="A300" t="str">
            <v>STAPLEHURST WTW</v>
          </cell>
          <cell r="B300"/>
          <cell r="C300">
            <v>7</v>
          </cell>
          <cell r="D300" t="str">
            <v>Y</v>
          </cell>
          <cell r="E300" t="str">
            <v>SB</v>
          </cell>
          <cell r="F300" t="str">
            <v>Cphos</v>
          </cell>
          <cell r="G300" t="str">
            <v>SB Cphos</v>
          </cell>
          <cell r="H300" t="str">
            <v>SB Cphos</v>
          </cell>
        </row>
        <row r="301">
          <cell r="A301" t="str">
            <v>STEYNING WTW</v>
          </cell>
          <cell r="B301"/>
          <cell r="C301">
            <v>7</v>
          </cell>
          <cell r="D301" t="str">
            <v>Y</v>
          </cell>
          <cell r="E301" t="str">
            <v>SB</v>
          </cell>
          <cell r="F301" t="str">
            <v>Cphos</v>
          </cell>
          <cell r="G301" t="str">
            <v>SB Cphos</v>
          </cell>
          <cell r="H301" t="str">
            <v>SB Cphos</v>
          </cell>
        </row>
        <row r="302">
          <cell r="A302" t="str">
            <v>STOCKBRIDGE WTW</v>
          </cell>
          <cell r="B302"/>
          <cell r="C302">
            <v>7</v>
          </cell>
          <cell r="D302" t="str">
            <v>Y</v>
          </cell>
          <cell r="E302" t="str">
            <v>SB</v>
          </cell>
          <cell r="F302" t="str">
            <v>Cphos</v>
          </cell>
          <cell r="G302" t="str">
            <v>SB Cphos</v>
          </cell>
          <cell r="H302" t="str">
            <v>SB Cphos</v>
          </cell>
        </row>
        <row r="303">
          <cell r="A303" t="str">
            <v>STOKE WTW</v>
          </cell>
          <cell r="B303"/>
          <cell r="C303">
            <v>3</v>
          </cell>
          <cell r="D303" t="str">
            <v>N</v>
          </cell>
          <cell r="E303" t="str">
            <v>SB</v>
          </cell>
          <cell r="F303" t="str">
            <v/>
          </cell>
          <cell r="G303" t="str">
            <v xml:space="preserve">SB </v>
          </cell>
          <cell r="H303" t="str">
            <v>SB</v>
          </cell>
        </row>
        <row r="304">
          <cell r="A304" t="str">
            <v>RIPE WTW</v>
          </cell>
          <cell r="B304">
            <v>100676</v>
          </cell>
          <cell r="C304">
            <v>4</v>
          </cell>
          <cell r="D304" t="str">
            <v>N</v>
          </cell>
          <cell r="E304" t="str">
            <v>SAS</v>
          </cell>
          <cell r="F304" t="str">
            <v/>
          </cell>
          <cell r="G304" t="str">
            <v xml:space="preserve">SAS </v>
          </cell>
          <cell r="H304" t="str">
            <v xml:space="preserve">CSAS   </v>
          </cell>
        </row>
        <row r="305">
          <cell r="A305" t="str">
            <v>STONE HILL ROAD EGERTON WTW</v>
          </cell>
          <cell r="B305"/>
          <cell r="C305">
            <v>7</v>
          </cell>
          <cell r="D305" t="str">
            <v>Y</v>
          </cell>
          <cell r="E305" t="str">
            <v>SB</v>
          </cell>
          <cell r="F305" t="str">
            <v>Cphos</v>
          </cell>
          <cell r="G305" t="str">
            <v>SB Cphos</v>
          </cell>
          <cell r="H305" t="str">
            <v>SB Cphos</v>
          </cell>
        </row>
        <row r="306">
          <cell r="A306" t="str">
            <v>STONEGATE WTW</v>
          </cell>
          <cell r="B306"/>
          <cell r="C306">
            <v>2</v>
          </cell>
          <cell r="D306" t="str">
            <v>N</v>
          </cell>
          <cell r="E306" t="str">
            <v>SAS</v>
          </cell>
          <cell r="F306" t="str">
            <v/>
          </cell>
          <cell r="G306" t="str">
            <v xml:space="preserve">SAS </v>
          </cell>
          <cell r="H306" t="str">
            <v>SAS</v>
          </cell>
        </row>
        <row r="307">
          <cell r="A307" t="str">
            <v>STORRINGTON WTW</v>
          </cell>
          <cell r="B307"/>
          <cell r="C307">
            <v>7</v>
          </cell>
          <cell r="D307" t="str">
            <v>N</v>
          </cell>
          <cell r="E307" t="str">
            <v>SB</v>
          </cell>
          <cell r="F307" t="str">
            <v/>
          </cell>
          <cell r="G307" t="str">
            <v xml:space="preserve">SB </v>
          </cell>
          <cell r="H307" t="str">
            <v>SB</v>
          </cell>
        </row>
        <row r="308">
          <cell r="A308" t="str">
            <v>STREAT WTW</v>
          </cell>
          <cell r="B308"/>
          <cell r="C308">
            <v>2</v>
          </cell>
          <cell r="D308" t="str">
            <v>N</v>
          </cell>
          <cell r="E308" t="str">
            <v>SAS</v>
          </cell>
          <cell r="F308" t="str">
            <v/>
          </cell>
          <cell r="G308" t="str">
            <v xml:space="preserve">SAS </v>
          </cell>
          <cell r="H308" t="str">
            <v>SAS</v>
          </cell>
        </row>
        <row r="309">
          <cell r="A309" t="str">
            <v>STUBBS LANE BREDE WTW</v>
          </cell>
          <cell r="B309"/>
          <cell r="C309">
            <v>7</v>
          </cell>
          <cell r="D309" t="str">
            <v>Y</v>
          </cell>
          <cell r="E309" t="str">
            <v>SB</v>
          </cell>
          <cell r="F309" t="str">
            <v>Cphos</v>
          </cell>
          <cell r="G309" t="str">
            <v>SB Cphos</v>
          </cell>
          <cell r="H309" t="str">
            <v>SB Cphos</v>
          </cell>
        </row>
        <row r="310">
          <cell r="A310" t="str">
            <v>SUMMER LANE PAGHAM WTW</v>
          </cell>
          <cell r="B310"/>
          <cell r="C310">
            <v>6</v>
          </cell>
          <cell r="D310" t="str">
            <v>N</v>
          </cell>
          <cell r="E310" t="str">
            <v>SB</v>
          </cell>
          <cell r="F310" t="str">
            <v/>
          </cell>
          <cell r="G310" t="str">
            <v xml:space="preserve">SB </v>
          </cell>
          <cell r="H310" t="str">
            <v>SB</v>
          </cell>
        </row>
        <row r="311">
          <cell r="A311" t="str">
            <v>ROBERTSBRIDGE WTW</v>
          </cell>
          <cell r="B311">
            <v>100532</v>
          </cell>
          <cell r="C311">
            <v>5</v>
          </cell>
          <cell r="D311" t="str">
            <v>Y</v>
          </cell>
          <cell r="E311" t="str">
            <v>SAS</v>
          </cell>
          <cell r="F311" t="str">
            <v>Cphos</v>
          </cell>
          <cell r="G311" t="str">
            <v>SAS Cphos</v>
          </cell>
          <cell r="H311" t="str">
            <v xml:space="preserve">CSAS   </v>
          </cell>
        </row>
        <row r="312">
          <cell r="A312" t="str">
            <v>SWALECLIFFE WTW</v>
          </cell>
          <cell r="B312"/>
          <cell r="C312">
            <v>5</v>
          </cell>
          <cell r="D312" t="str">
            <v>N</v>
          </cell>
          <cell r="E312" t="str">
            <v>SAS</v>
          </cell>
          <cell r="F312" t="str">
            <v/>
          </cell>
          <cell r="G312" t="str">
            <v xml:space="preserve">SAS </v>
          </cell>
          <cell r="H312" t="str">
            <v>SAS</v>
          </cell>
        </row>
        <row r="313">
          <cell r="A313" t="str">
            <v>TANGMERE WTW</v>
          </cell>
          <cell r="B313"/>
          <cell r="C313">
            <v>7</v>
          </cell>
          <cell r="D313" t="str">
            <v>Y</v>
          </cell>
          <cell r="E313" t="str">
            <v>SB</v>
          </cell>
          <cell r="F313" t="str">
            <v>Cphos</v>
          </cell>
          <cell r="G313" t="str">
            <v>SB Cphos</v>
          </cell>
          <cell r="H313" t="str">
            <v>SB Cphos</v>
          </cell>
        </row>
        <row r="314">
          <cell r="A314" t="str">
            <v>TENTERDEN WTW</v>
          </cell>
          <cell r="B314"/>
          <cell r="C314">
            <v>7</v>
          </cell>
          <cell r="D314" t="str">
            <v>Y</v>
          </cell>
          <cell r="E314" t="str">
            <v>SB</v>
          </cell>
          <cell r="F314" t="str">
            <v>Cphos</v>
          </cell>
          <cell r="G314" t="str">
            <v>SB Cphos</v>
          </cell>
          <cell r="H314" t="str">
            <v>SB Cphos</v>
          </cell>
        </row>
        <row r="315">
          <cell r="A315" t="str">
            <v>SISSINGHURST WTW</v>
          </cell>
          <cell r="B315">
            <v>101208</v>
          </cell>
          <cell r="C315">
            <v>5</v>
          </cell>
          <cell r="D315" t="str">
            <v>Y</v>
          </cell>
          <cell r="E315" t="str">
            <v>SAS</v>
          </cell>
          <cell r="F315" t="str">
            <v>Cphos</v>
          </cell>
          <cell r="G315" t="str">
            <v>SAS Cphos</v>
          </cell>
          <cell r="H315" t="str">
            <v>CSAS Cphos</v>
          </cell>
        </row>
        <row r="316">
          <cell r="A316" t="str">
            <v>THORNHAM WTW</v>
          </cell>
          <cell r="B316"/>
          <cell r="C316">
            <v>7</v>
          </cell>
          <cell r="D316" t="str">
            <v>Y</v>
          </cell>
          <cell r="E316" t="str">
            <v>SB</v>
          </cell>
          <cell r="F316"/>
          <cell r="G316" t="str">
            <v xml:space="preserve">SB </v>
          </cell>
          <cell r="H316" t="str">
            <v>SB</v>
          </cell>
        </row>
        <row r="317">
          <cell r="A317" t="str">
            <v>THORNS BEACH WTW</v>
          </cell>
          <cell r="B317"/>
          <cell r="C317">
            <v>2</v>
          </cell>
          <cell r="D317" t="str">
            <v>N</v>
          </cell>
          <cell r="E317" t="str">
            <v>SAS</v>
          </cell>
          <cell r="F317" t="str">
            <v/>
          </cell>
          <cell r="G317" t="str">
            <v xml:space="preserve">SAS </v>
          </cell>
          <cell r="H317" t="str">
            <v>SAS</v>
          </cell>
        </row>
        <row r="318">
          <cell r="A318" t="str">
            <v>THREE OAKS WTW</v>
          </cell>
          <cell r="B318"/>
          <cell r="C318" t="e">
            <v>#N/A</v>
          </cell>
          <cell r="D318" t="e">
            <v>#N/A</v>
          </cell>
          <cell r="E318" t="e">
            <v>#N/A</v>
          </cell>
          <cell r="F318" t="e">
            <v>#N/A</v>
          </cell>
          <cell r="G318" t="e">
            <v>#N/A</v>
          </cell>
          <cell r="H318" t="e">
            <v>#N/A</v>
          </cell>
        </row>
        <row r="319">
          <cell r="A319" t="str">
            <v>THRESHERS FIELD HEVER WTW</v>
          </cell>
          <cell r="B319"/>
          <cell r="C319">
            <v>2</v>
          </cell>
          <cell r="D319" t="str">
            <v>N</v>
          </cell>
          <cell r="E319" t="str">
            <v>SAS</v>
          </cell>
          <cell r="F319" t="str">
            <v/>
          </cell>
          <cell r="G319" t="str">
            <v xml:space="preserve">SAS </v>
          </cell>
          <cell r="H319" t="str">
            <v>SAS</v>
          </cell>
        </row>
        <row r="320">
          <cell r="A320" t="str">
            <v>TICEHURST WTW</v>
          </cell>
          <cell r="B320"/>
          <cell r="C320">
            <v>7</v>
          </cell>
          <cell r="D320" t="str">
            <v>Y</v>
          </cell>
          <cell r="E320" t="str">
            <v>SB</v>
          </cell>
          <cell r="F320"/>
          <cell r="G320" t="str">
            <v xml:space="preserve">SB </v>
          </cell>
          <cell r="H320" t="str">
            <v>SB</v>
          </cell>
        </row>
        <row r="321">
          <cell r="A321" t="str">
            <v>TILLINGTON WTW</v>
          </cell>
          <cell r="B321"/>
          <cell r="C321">
            <v>6</v>
          </cell>
          <cell r="D321" t="str">
            <v>N</v>
          </cell>
          <cell r="E321" t="str">
            <v>SB</v>
          </cell>
          <cell r="F321" t="str">
            <v/>
          </cell>
          <cell r="G321" t="str">
            <v xml:space="preserve">SB </v>
          </cell>
          <cell r="H321" t="str">
            <v>SB</v>
          </cell>
        </row>
        <row r="322">
          <cell r="A322" t="str">
            <v>TONBRIDGE WTW</v>
          </cell>
          <cell r="B322"/>
          <cell r="C322">
            <v>7</v>
          </cell>
          <cell r="D322" t="str">
            <v>Y</v>
          </cell>
          <cell r="E322" t="str">
            <v>SB</v>
          </cell>
          <cell r="F322" t="str">
            <v>Cphos</v>
          </cell>
          <cell r="G322" t="str">
            <v>SB Cphos</v>
          </cell>
          <cell r="H322" t="str">
            <v>SB Cphos</v>
          </cell>
        </row>
        <row r="323">
          <cell r="A323" t="str">
            <v>TROTTON WTW</v>
          </cell>
          <cell r="B323"/>
          <cell r="C323">
            <v>3</v>
          </cell>
          <cell r="D323" t="str">
            <v>N</v>
          </cell>
          <cell r="E323" t="str">
            <v>SB</v>
          </cell>
          <cell r="F323" t="str">
            <v/>
          </cell>
          <cell r="G323" t="str">
            <v xml:space="preserve">SB </v>
          </cell>
          <cell r="H323" t="str">
            <v>SB</v>
          </cell>
        </row>
        <row r="324">
          <cell r="A324" t="str">
            <v>TUNBRIDGE WELLS NORTH WTW</v>
          </cell>
          <cell r="B324"/>
          <cell r="C324">
            <v>7</v>
          </cell>
          <cell r="D324" t="str">
            <v>Y</v>
          </cell>
          <cell r="E324" t="str">
            <v>SB</v>
          </cell>
          <cell r="F324" t="str">
            <v>Cphos</v>
          </cell>
          <cell r="G324" t="str">
            <v>SB Cphos</v>
          </cell>
          <cell r="H324" t="str">
            <v>SB Cphos</v>
          </cell>
        </row>
        <row r="325">
          <cell r="A325" t="str">
            <v>TUNBRIDGE WELLS SOUTH WTW</v>
          </cell>
          <cell r="B325"/>
          <cell r="C325">
            <v>5</v>
          </cell>
          <cell r="D325" t="str">
            <v>Y</v>
          </cell>
          <cell r="E325" t="str">
            <v>SAS</v>
          </cell>
          <cell r="F325" t="str">
            <v>Cphos</v>
          </cell>
          <cell r="G325" t="str">
            <v>SAS Cphos</v>
          </cell>
          <cell r="H325" t="str">
            <v>SAS Cphos</v>
          </cell>
        </row>
        <row r="326">
          <cell r="A326" t="str">
            <v>UCKFIELD WTW</v>
          </cell>
          <cell r="B326"/>
          <cell r="C326">
            <v>7</v>
          </cell>
          <cell r="D326" t="str">
            <v>Y</v>
          </cell>
          <cell r="E326" t="str">
            <v>SB</v>
          </cell>
          <cell r="F326" t="str">
            <v>Cphos</v>
          </cell>
          <cell r="G326" t="str">
            <v>SB Cphos</v>
          </cell>
          <cell r="H326" t="str">
            <v>SB Cphos</v>
          </cell>
        </row>
        <row r="327">
          <cell r="A327" t="str">
            <v>UDIMORE WTW</v>
          </cell>
          <cell r="B327"/>
          <cell r="C327">
            <v>3</v>
          </cell>
          <cell r="D327" t="str">
            <v>N</v>
          </cell>
          <cell r="E327" t="str">
            <v>SB</v>
          </cell>
          <cell r="F327" t="str">
            <v/>
          </cell>
          <cell r="G327" t="str">
            <v xml:space="preserve">SB </v>
          </cell>
          <cell r="H327" t="str">
            <v>SB</v>
          </cell>
        </row>
        <row r="328">
          <cell r="A328" t="str">
            <v>ULCOMBE WTW</v>
          </cell>
          <cell r="B328"/>
          <cell r="C328">
            <v>7</v>
          </cell>
          <cell r="D328" t="str">
            <v>Y</v>
          </cell>
          <cell r="E328" t="str">
            <v>SB</v>
          </cell>
          <cell r="F328" t="str">
            <v>Cphos</v>
          </cell>
          <cell r="G328" t="str">
            <v>SB Cphos</v>
          </cell>
          <cell r="H328" t="str">
            <v>SB Cphos</v>
          </cell>
        </row>
        <row r="329">
          <cell r="A329" t="str">
            <v>UNDERHILL GOUDHURST WTW</v>
          </cell>
          <cell r="B329"/>
          <cell r="C329">
            <v>6</v>
          </cell>
          <cell r="D329" t="str">
            <v>N</v>
          </cell>
          <cell r="E329" t="str">
            <v>SB</v>
          </cell>
          <cell r="F329" t="str">
            <v/>
          </cell>
          <cell r="G329" t="str">
            <v xml:space="preserve">SB </v>
          </cell>
          <cell r="H329" t="str">
            <v>SB</v>
          </cell>
        </row>
        <row r="330">
          <cell r="A330" t="str">
            <v>VINES CROSS WTW</v>
          </cell>
          <cell r="B330"/>
          <cell r="C330">
            <v>7</v>
          </cell>
          <cell r="D330" t="str">
            <v>Y</v>
          </cell>
          <cell r="E330" t="str">
            <v>SB</v>
          </cell>
          <cell r="F330" t="str">
            <v>Cphos</v>
          </cell>
          <cell r="G330" t="str">
            <v>SB Cphos</v>
          </cell>
          <cell r="H330" t="str">
            <v>SB Cphos</v>
          </cell>
        </row>
        <row r="331">
          <cell r="A331" t="str">
            <v>WALLCROUCH WTW</v>
          </cell>
          <cell r="B331"/>
          <cell r="C331">
            <v>3</v>
          </cell>
          <cell r="D331" t="str">
            <v>N</v>
          </cell>
          <cell r="E331" t="str">
            <v>SB</v>
          </cell>
          <cell r="F331" t="str">
            <v/>
          </cell>
          <cell r="G331" t="str">
            <v xml:space="preserve">SB </v>
          </cell>
          <cell r="H331" t="str">
            <v>SB</v>
          </cell>
        </row>
        <row r="332">
          <cell r="A332" t="str">
            <v>WAREHORNE WTW</v>
          </cell>
          <cell r="B332"/>
          <cell r="C332">
            <v>7</v>
          </cell>
          <cell r="D332" t="str">
            <v>Y</v>
          </cell>
          <cell r="E332" t="str">
            <v>SB</v>
          </cell>
          <cell r="F332" t="str">
            <v>Cphos</v>
          </cell>
          <cell r="G332" t="str">
            <v>SB Cphos</v>
          </cell>
          <cell r="H332" t="str">
            <v>SB Cphos</v>
          </cell>
        </row>
        <row r="333">
          <cell r="A333" t="str">
            <v>WARNHAM WTW</v>
          </cell>
          <cell r="B333"/>
          <cell r="C333" t="e">
            <v>#N/A</v>
          </cell>
          <cell r="D333" t="e">
            <v>#N/A</v>
          </cell>
          <cell r="E333" t="e">
            <v>#N/A</v>
          </cell>
          <cell r="F333" t="e">
            <v>#N/A</v>
          </cell>
          <cell r="G333" t="e">
            <v>#N/A</v>
          </cell>
          <cell r="H333" t="e">
            <v>#N/A</v>
          </cell>
        </row>
        <row r="334">
          <cell r="A334" t="str">
            <v>WARNINGLID WTW</v>
          </cell>
          <cell r="B334"/>
          <cell r="C334">
            <v>3</v>
          </cell>
          <cell r="D334" t="str">
            <v>N</v>
          </cell>
          <cell r="E334" t="str">
            <v>SB</v>
          </cell>
          <cell r="F334" t="str">
            <v/>
          </cell>
          <cell r="G334" t="str">
            <v xml:space="preserve">SB </v>
          </cell>
          <cell r="H334" t="str">
            <v>SB</v>
          </cell>
        </row>
        <row r="335">
          <cell r="A335" t="str">
            <v>WARTLING WTW</v>
          </cell>
          <cell r="B335"/>
          <cell r="C335">
            <v>3</v>
          </cell>
          <cell r="D335" t="str">
            <v>N</v>
          </cell>
          <cell r="E335" t="str">
            <v>SB</v>
          </cell>
          <cell r="F335" t="str">
            <v/>
          </cell>
          <cell r="G335" t="str">
            <v xml:space="preserve">SB </v>
          </cell>
          <cell r="H335" t="str">
            <v>SB</v>
          </cell>
        </row>
        <row r="336">
          <cell r="A336" t="str">
            <v>WASHWELL LANE WADHURST WTW</v>
          </cell>
          <cell r="B336"/>
          <cell r="C336">
            <v>7</v>
          </cell>
          <cell r="D336" t="str">
            <v>Y</v>
          </cell>
          <cell r="E336" t="str">
            <v>SB</v>
          </cell>
          <cell r="F336" t="str">
            <v>Cphos</v>
          </cell>
          <cell r="G336" t="str">
            <v>SB Cphos</v>
          </cell>
          <cell r="H336" t="str">
            <v>SB Cphos</v>
          </cell>
        </row>
        <row r="337">
          <cell r="A337" t="str">
            <v>WATERINGBURY WTW</v>
          </cell>
          <cell r="B337"/>
          <cell r="C337">
            <v>3</v>
          </cell>
          <cell r="D337" t="str">
            <v>N</v>
          </cell>
          <cell r="E337" t="str">
            <v>SB</v>
          </cell>
          <cell r="F337" t="str">
            <v/>
          </cell>
          <cell r="G337" t="str">
            <v xml:space="preserve">SB </v>
          </cell>
          <cell r="H337" t="str">
            <v>SB</v>
          </cell>
        </row>
        <row r="338">
          <cell r="A338" t="str">
            <v>WEATHERLEES HILL A WTW</v>
          </cell>
          <cell r="B338"/>
          <cell r="C338">
            <v>2</v>
          </cell>
          <cell r="D338" t="str">
            <v>N</v>
          </cell>
          <cell r="E338" t="str">
            <v>SAS</v>
          </cell>
          <cell r="F338" t="str">
            <v/>
          </cell>
          <cell r="G338" t="str">
            <v xml:space="preserve">SAS </v>
          </cell>
          <cell r="H338" t="str">
            <v>SAS</v>
          </cell>
        </row>
        <row r="339">
          <cell r="A339" t="str">
            <v>ST JOHNS CROWBOROUGH WTW</v>
          </cell>
          <cell r="B339">
            <v>100532</v>
          </cell>
          <cell r="C339">
            <v>2</v>
          </cell>
          <cell r="D339" t="str">
            <v>N</v>
          </cell>
          <cell r="E339" t="str">
            <v>SAS</v>
          </cell>
          <cell r="F339" t="str">
            <v/>
          </cell>
          <cell r="G339" t="str">
            <v xml:space="preserve">SAS </v>
          </cell>
          <cell r="H339" t="str">
            <v>CSAS</v>
          </cell>
        </row>
        <row r="340">
          <cell r="A340" t="str">
            <v>STONE GREEN STONE IN OXNEY WTW</v>
          </cell>
          <cell r="B340">
            <v>101753</v>
          </cell>
          <cell r="C340">
            <v>4</v>
          </cell>
          <cell r="D340" t="str">
            <v>N</v>
          </cell>
          <cell r="E340" t="str">
            <v>SAS</v>
          </cell>
          <cell r="F340" t="str">
            <v/>
          </cell>
          <cell r="G340" t="str">
            <v xml:space="preserve">SAS </v>
          </cell>
          <cell r="H340" t="str">
            <v xml:space="preserve">CSAS   </v>
          </cell>
        </row>
        <row r="341">
          <cell r="A341" t="str">
            <v>WEST MARDEN WTW</v>
          </cell>
          <cell r="B341"/>
          <cell r="C341">
            <v>2</v>
          </cell>
          <cell r="D341" t="str">
            <v>N</v>
          </cell>
          <cell r="E341" t="str">
            <v>SAS</v>
          </cell>
          <cell r="F341" t="str">
            <v/>
          </cell>
          <cell r="G341" t="str">
            <v xml:space="preserve">SAS </v>
          </cell>
          <cell r="H341" t="str">
            <v>SAS</v>
          </cell>
        </row>
        <row r="342">
          <cell r="A342" t="str">
            <v>WEST WELLOW WTW</v>
          </cell>
          <cell r="B342"/>
          <cell r="C342">
            <v>3</v>
          </cell>
          <cell r="D342" t="str">
            <v>N</v>
          </cell>
          <cell r="E342" t="str">
            <v>SB</v>
          </cell>
          <cell r="F342" t="str">
            <v/>
          </cell>
          <cell r="G342" t="str">
            <v xml:space="preserve">SB </v>
          </cell>
          <cell r="H342" t="str">
            <v>SB</v>
          </cell>
        </row>
        <row r="343">
          <cell r="A343" t="str">
            <v>WESTBERE WTW</v>
          </cell>
          <cell r="B343"/>
          <cell r="C343">
            <v>6</v>
          </cell>
          <cell r="D343" t="str">
            <v>N</v>
          </cell>
          <cell r="E343" t="str">
            <v>SB</v>
          </cell>
          <cell r="F343" t="str">
            <v/>
          </cell>
          <cell r="G343" t="str">
            <v xml:space="preserve">SB </v>
          </cell>
          <cell r="H343" t="str">
            <v>SB</v>
          </cell>
        </row>
        <row r="344">
          <cell r="A344" t="str">
            <v>WESTFIELD WTW</v>
          </cell>
          <cell r="B344"/>
          <cell r="C344">
            <v>7</v>
          </cell>
          <cell r="D344" t="str">
            <v>Y</v>
          </cell>
          <cell r="E344" t="str">
            <v>SB</v>
          </cell>
          <cell r="F344" t="str">
            <v>Cphos</v>
          </cell>
          <cell r="G344" t="str">
            <v>SB Cphos</v>
          </cell>
          <cell r="H344" t="str">
            <v>SB Cphos</v>
          </cell>
        </row>
        <row r="345">
          <cell r="A345" t="str">
            <v>WESTMESTON WTW</v>
          </cell>
          <cell r="B345"/>
          <cell r="C345">
            <v>3</v>
          </cell>
          <cell r="D345" t="str">
            <v>N</v>
          </cell>
          <cell r="E345" t="str">
            <v>SB</v>
          </cell>
          <cell r="F345" t="str">
            <v/>
          </cell>
          <cell r="G345" t="str">
            <v xml:space="preserve">SB </v>
          </cell>
          <cell r="H345" t="str">
            <v>SB</v>
          </cell>
        </row>
        <row r="346">
          <cell r="A346" t="str">
            <v>WESTWELL WTW</v>
          </cell>
          <cell r="B346"/>
          <cell r="C346">
            <v>6</v>
          </cell>
          <cell r="D346" t="str">
            <v>N</v>
          </cell>
          <cell r="E346" t="str">
            <v>SB</v>
          </cell>
          <cell r="F346" t="str">
            <v/>
          </cell>
          <cell r="G346" t="str">
            <v xml:space="preserve">SB </v>
          </cell>
          <cell r="H346" t="str">
            <v>SB</v>
          </cell>
        </row>
        <row r="347">
          <cell r="A347" t="str">
            <v>WHATLINGTON WTW</v>
          </cell>
          <cell r="B347"/>
          <cell r="C347">
            <v>2</v>
          </cell>
          <cell r="D347" t="str">
            <v>N</v>
          </cell>
          <cell r="E347" t="str">
            <v>SAS</v>
          </cell>
          <cell r="F347" t="str">
            <v/>
          </cell>
          <cell r="G347" t="str">
            <v xml:space="preserve">SAS </v>
          </cell>
          <cell r="H347" t="str">
            <v>SAS</v>
          </cell>
        </row>
        <row r="348">
          <cell r="A348" t="str">
            <v>WHITCHURCH WTW</v>
          </cell>
          <cell r="B348"/>
          <cell r="C348">
            <v>7</v>
          </cell>
          <cell r="D348" t="str">
            <v>Y</v>
          </cell>
          <cell r="E348" t="str">
            <v>SB</v>
          </cell>
          <cell r="F348"/>
          <cell r="G348" t="str">
            <v xml:space="preserve">SB </v>
          </cell>
          <cell r="H348" t="str">
            <v>SB</v>
          </cell>
        </row>
        <row r="349">
          <cell r="A349" t="str">
            <v>WHITEGATES LANE WADHURST WTW</v>
          </cell>
          <cell r="B349">
            <v>101208</v>
          </cell>
          <cell r="C349">
            <v>4</v>
          </cell>
          <cell r="D349" t="str">
            <v>N</v>
          </cell>
          <cell r="E349" t="str">
            <v>SAS</v>
          </cell>
          <cell r="F349" t="str">
            <v/>
          </cell>
          <cell r="G349" t="str">
            <v xml:space="preserve">SAS </v>
          </cell>
          <cell r="H349" t="str">
            <v>CSAS</v>
          </cell>
        </row>
        <row r="350">
          <cell r="A350" t="str">
            <v>WHITEPARISH WTW</v>
          </cell>
          <cell r="B350"/>
          <cell r="C350">
            <v>7</v>
          </cell>
          <cell r="D350" t="str">
            <v>Y</v>
          </cell>
          <cell r="E350" t="str">
            <v>SB</v>
          </cell>
          <cell r="F350" t="str">
            <v>Cphos</v>
          </cell>
          <cell r="G350" t="str">
            <v>SB Cphos</v>
          </cell>
          <cell r="H350" t="str">
            <v>SB</v>
          </cell>
        </row>
        <row r="351">
          <cell r="A351" t="str">
            <v>WHITEWALL CREEK WTW</v>
          </cell>
          <cell r="B351"/>
          <cell r="C351">
            <v>3</v>
          </cell>
          <cell r="D351" t="str">
            <v>N</v>
          </cell>
          <cell r="E351" t="str">
            <v>SB</v>
          </cell>
          <cell r="F351" t="str">
            <v/>
          </cell>
          <cell r="G351" t="str">
            <v xml:space="preserve">SB </v>
          </cell>
          <cell r="H351" t="str">
            <v>SB</v>
          </cell>
        </row>
        <row r="352">
          <cell r="A352" t="str">
            <v>WICKHAM WTW</v>
          </cell>
          <cell r="B352"/>
          <cell r="C352">
            <v>7</v>
          </cell>
          <cell r="D352" t="str">
            <v>Y</v>
          </cell>
          <cell r="E352" t="str">
            <v>SB</v>
          </cell>
          <cell r="F352" t="str">
            <v>Cphos</v>
          </cell>
          <cell r="G352" t="str">
            <v>SB Cphos</v>
          </cell>
          <cell r="H352" t="str">
            <v>SB</v>
          </cell>
        </row>
        <row r="353">
          <cell r="A353" t="str">
            <v>WILLOW WOOD ST LAWRENCE WTW</v>
          </cell>
          <cell r="B353"/>
          <cell r="C353">
            <v>6</v>
          </cell>
          <cell r="D353" t="str">
            <v>N</v>
          </cell>
          <cell r="E353" t="str">
            <v>SB</v>
          </cell>
          <cell r="F353" t="str">
            <v/>
          </cell>
          <cell r="G353" t="str">
            <v xml:space="preserve">SB </v>
          </cell>
          <cell r="H353" t="str">
            <v>SB</v>
          </cell>
        </row>
        <row r="354">
          <cell r="A354" t="str">
            <v>WILMINGTON WTW</v>
          </cell>
          <cell r="B354">
            <v>100532</v>
          </cell>
          <cell r="C354">
            <v>4</v>
          </cell>
          <cell r="D354" t="str">
            <v>N</v>
          </cell>
          <cell r="E354" t="str">
            <v>SAS</v>
          </cell>
          <cell r="F354" t="str">
            <v/>
          </cell>
          <cell r="G354" t="str">
            <v xml:space="preserve">SAS </v>
          </cell>
          <cell r="H354" t="str">
            <v xml:space="preserve">CSAS   </v>
          </cell>
        </row>
        <row r="355">
          <cell r="A355" t="str">
            <v>WINCHELSEA BEACH WTW</v>
          </cell>
          <cell r="B355"/>
          <cell r="C355">
            <v>3</v>
          </cell>
          <cell r="D355" t="str">
            <v>N</v>
          </cell>
          <cell r="E355" t="str">
            <v>SB</v>
          </cell>
          <cell r="F355" t="str">
            <v/>
          </cell>
          <cell r="G355" t="str">
            <v xml:space="preserve">SB </v>
          </cell>
          <cell r="H355" t="str">
            <v>SB</v>
          </cell>
        </row>
        <row r="356">
          <cell r="A356" t="str">
            <v>WINDMILL HILL HERSTMONCEUX WTW</v>
          </cell>
          <cell r="B356"/>
          <cell r="C356">
            <v>7</v>
          </cell>
          <cell r="D356" t="str">
            <v>Y</v>
          </cell>
          <cell r="E356" t="str">
            <v>SB</v>
          </cell>
          <cell r="F356" t="str">
            <v>Cphos</v>
          </cell>
          <cell r="G356" t="str">
            <v>SB Cphos</v>
          </cell>
          <cell r="H356" t="str">
            <v>SB Cphos</v>
          </cell>
        </row>
        <row r="357">
          <cell r="A357" t="str">
            <v>WINEHAM WTW</v>
          </cell>
          <cell r="B357"/>
          <cell r="C357">
            <v>3</v>
          </cell>
          <cell r="D357" t="str">
            <v>N</v>
          </cell>
          <cell r="E357" t="str">
            <v>SB</v>
          </cell>
          <cell r="F357" t="str">
            <v/>
          </cell>
          <cell r="G357" t="str">
            <v xml:space="preserve">SB </v>
          </cell>
          <cell r="H357" t="str">
            <v>SB</v>
          </cell>
        </row>
        <row r="358">
          <cell r="A358" t="str">
            <v>WISBOROUGH GREEN WTW</v>
          </cell>
          <cell r="B358"/>
          <cell r="C358">
            <v>3</v>
          </cell>
          <cell r="D358" t="str">
            <v>N</v>
          </cell>
          <cell r="E358" t="str">
            <v>SB</v>
          </cell>
          <cell r="F358" t="str">
            <v/>
          </cell>
          <cell r="G358" t="str">
            <v xml:space="preserve">SB </v>
          </cell>
          <cell r="H358" t="str">
            <v>SB</v>
          </cell>
        </row>
        <row r="359">
          <cell r="A359" t="str">
            <v>WISTON WTW</v>
          </cell>
          <cell r="B359"/>
          <cell r="C359">
            <v>2</v>
          </cell>
          <cell r="D359" t="str">
            <v>N</v>
          </cell>
          <cell r="E359" t="str">
            <v>SAS</v>
          </cell>
          <cell r="F359" t="str">
            <v/>
          </cell>
          <cell r="G359" t="str">
            <v xml:space="preserve">SAS </v>
          </cell>
          <cell r="H359" t="str">
            <v>SAS</v>
          </cell>
        </row>
        <row r="360">
          <cell r="A360" t="str">
            <v>WITTERSHAM WTW</v>
          </cell>
          <cell r="B360"/>
          <cell r="C360">
            <v>3</v>
          </cell>
          <cell r="D360" t="str">
            <v>N</v>
          </cell>
          <cell r="E360" t="str">
            <v>SB</v>
          </cell>
          <cell r="F360" t="str">
            <v/>
          </cell>
          <cell r="G360" t="str">
            <v xml:space="preserve">SB </v>
          </cell>
          <cell r="H360" t="str">
            <v>SB</v>
          </cell>
        </row>
        <row r="361">
          <cell r="A361" t="str">
            <v>WIVELSFIELD WTW</v>
          </cell>
          <cell r="B361"/>
          <cell r="C361">
            <v>7</v>
          </cell>
          <cell r="D361" t="str">
            <v>Y</v>
          </cell>
          <cell r="E361" t="str">
            <v>SB</v>
          </cell>
          <cell r="F361" t="str">
            <v>Cphos</v>
          </cell>
          <cell r="G361" t="str">
            <v>SB Cphos</v>
          </cell>
          <cell r="H361" t="str">
            <v>SB Cphos</v>
          </cell>
        </row>
        <row r="362">
          <cell r="A362" t="str">
            <v>WOODCHURCH WTW</v>
          </cell>
          <cell r="B362"/>
          <cell r="C362">
            <v>7</v>
          </cell>
          <cell r="D362" t="str">
            <v>Y</v>
          </cell>
          <cell r="E362" t="str">
            <v>SB</v>
          </cell>
          <cell r="F362" t="str">
            <v>Cphos</v>
          </cell>
          <cell r="G362" t="str">
            <v>SB Cphos</v>
          </cell>
          <cell r="H362" t="str">
            <v>SB Cphos</v>
          </cell>
        </row>
        <row r="363">
          <cell r="A363" t="str">
            <v>WOOLSTON WTW</v>
          </cell>
          <cell r="B363"/>
          <cell r="C363">
            <v>5</v>
          </cell>
          <cell r="D363" t="str">
            <v>Y</v>
          </cell>
          <cell r="E363" t="str">
            <v>SAS</v>
          </cell>
          <cell r="F363"/>
          <cell r="G363" t="str">
            <v xml:space="preserve">SAS </v>
          </cell>
          <cell r="H363" t="str">
            <v>SAS</v>
          </cell>
        </row>
        <row r="364">
          <cell r="A364" t="str">
            <v>WOULDHAM WTW</v>
          </cell>
          <cell r="B364"/>
          <cell r="C364">
            <v>3</v>
          </cell>
          <cell r="D364" t="str">
            <v>N</v>
          </cell>
          <cell r="E364" t="str">
            <v>SB</v>
          </cell>
          <cell r="F364" t="str">
            <v/>
          </cell>
          <cell r="G364" t="str">
            <v xml:space="preserve">SB </v>
          </cell>
          <cell r="H364" t="str">
            <v>SB</v>
          </cell>
        </row>
        <row r="365">
          <cell r="A365" t="str">
            <v>ASHLETT CREEK FAWLEY WTW</v>
          </cell>
          <cell r="B365">
            <v>103202</v>
          </cell>
          <cell r="C365">
            <v>2</v>
          </cell>
          <cell r="D365" t="str">
            <v>N</v>
          </cell>
          <cell r="E365" t="str">
            <v>SAS</v>
          </cell>
          <cell r="F365" t="str">
            <v/>
          </cell>
          <cell r="G365" t="str">
            <v xml:space="preserve">SAS </v>
          </cell>
          <cell r="H365" t="str">
            <v>CSAS</v>
          </cell>
        </row>
        <row r="366">
          <cell r="A366" t="str">
            <v>WYE WTW</v>
          </cell>
          <cell r="B366"/>
          <cell r="C366">
            <v>3</v>
          </cell>
          <cell r="D366" t="str">
            <v>N</v>
          </cell>
          <cell r="E366" t="str">
            <v>SB</v>
          </cell>
          <cell r="F366" t="str">
            <v/>
          </cell>
          <cell r="G366" t="str">
            <v xml:space="preserve">SB </v>
          </cell>
          <cell r="H366" t="str">
            <v>SB</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Filled by FPMs"/>
      <sheetName val="Sustainable fix"/>
      <sheetName val="Sheet1"/>
      <sheetName val="Cost Scenario 1,2,3"/>
      <sheetName val="Excludes coarse large sites"/>
      <sheetName val="Growth"/>
      <sheetName val="p&amp;Iron permits"/>
      <sheetName val="Risk by RRS"/>
      <sheetName val="Contact list"/>
      <sheetName val="ROMS Response"/>
      <sheetName val="Replace in Reactive"/>
      <sheetName val="DMC"/>
      <sheetName val="Asset Reliability Outputs"/>
      <sheetName val="Asset Reliability Priority"/>
      <sheetName val="All screens"/>
      <sheetName val="Sheet2"/>
      <sheetName val="Sheet4"/>
      <sheetName val="Breaches data"/>
      <sheetName val="Pollution data"/>
      <sheetName val="Trends"/>
      <sheetName val="Challenge and Constraints"/>
      <sheetName val="Note"/>
      <sheetName val="No funding sites"/>
      <sheetName val="All screens with old data"/>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row r="4">
          <cell r="C4" t="str">
            <v>Catalogue No.</v>
          </cell>
          <cell r="D4" t="str">
            <v>Site</v>
          </cell>
          <cell r="E4" t="str">
            <v>FPM</v>
          </cell>
          <cell r="F4" t="str">
            <v>AM_FPM</v>
          </cell>
          <cell r="G4" t="str">
            <v>Coarse screen (bar)</v>
          </cell>
          <cell r="H4" t="str">
            <v>Escalator</v>
          </cell>
          <cell r="I4" t="str">
            <v>Bandscreen</v>
          </cell>
          <cell r="J4" t="str">
            <v>Combined (Spiral/Compaction)</v>
          </cell>
          <cell r="K4" t="str">
            <v>Combined (Brush'd/Macer.) (Haigh Ace package)</v>
          </cell>
          <cell r="L4" t="str">
            <v>Copa sac</v>
          </cell>
          <cell r="M4" t="str">
            <v>Other</v>
          </cell>
          <cell r="N4" t="str">
            <v>None</v>
          </cell>
          <cell r="O4" t="str">
            <v>Storm screen?</v>
          </cell>
          <cell r="P4" t="str">
            <v xml:space="preserve">Comment / Issues </v>
          </cell>
          <cell r="Q4" t="str">
            <v>PE RC21</v>
          </cell>
          <cell r="R4" t="str">
            <v>Issue Major, Moderate or None</v>
          </cell>
          <cell r="S4" t="str">
            <v>rc25 ocf458 LOOKUP</v>
          </cell>
        </row>
        <row r="5">
          <cell r="C5">
            <v>100863</v>
          </cell>
          <cell r="D5" t="str">
            <v>ALFRISTON WTW</v>
          </cell>
          <cell r="E5" t="str">
            <v>Steve James</v>
          </cell>
          <cell r="F5" t="str">
            <v>Ria Knight</v>
          </cell>
          <cell r="K5"/>
          <cell r="N5" t="str">
            <v>Y</v>
          </cell>
          <cell r="O5" t="str">
            <v>N</v>
          </cell>
          <cell r="P5"/>
          <cell r="Q5">
            <v>776.24615836839803</v>
          </cell>
          <cell r="R5" t="str">
            <v>No screen</v>
          </cell>
          <cell r="S5" t="str">
            <v>N</v>
          </cell>
        </row>
        <row r="6">
          <cell r="C6">
            <v>100181</v>
          </cell>
          <cell r="D6" t="str">
            <v>AMBERLEY WTW</v>
          </cell>
          <cell r="E6" t="str">
            <v>Sophie Arnold</v>
          </cell>
          <cell r="F6" t="str">
            <v>Thomas Newson</v>
          </cell>
          <cell r="K6"/>
          <cell r="N6" t="str">
            <v>Y</v>
          </cell>
          <cell r="Q6">
            <v>580.66660758381761</v>
          </cell>
          <cell r="R6" t="str">
            <v>No screen</v>
          </cell>
          <cell r="S6" t="str">
            <v>N</v>
          </cell>
        </row>
        <row r="7">
          <cell r="C7">
            <v>101775</v>
          </cell>
          <cell r="D7" t="str">
            <v>ANSTY WTW</v>
          </cell>
          <cell r="E7" t="str">
            <v>Richard White</v>
          </cell>
          <cell r="F7" t="str">
            <v>Lauren Whittick</v>
          </cell>
          <cell r="G7"/>
          <cell r="H7"/>
          <cell r="I7"/>
          <cell r="J7"/>
          <cell r="L7"/>
          <cell r="M7" t="str">
            <v>Agisac</v>
          </cell>
          <cell r="Q7">
            <v>288.26544438508887</v>
          </cell>
          <cell r="R7" t="str">
            <v>None</v>
          </cell>
          <cell r="S7" t="str">
            <v>Y</v>
          </cell>
        </row>
        <row r="8">
          <cell r="C8">
            <v>101974</v>
          </cell>
          <cell r="D8" t="str">
            <v>APPLEDORE WTW</v>
          </cell>
          <cell r="E8" t="str">
            <v>Dave Smith</v>
          </cell>
          <cell r="F8" t="str">
            <v>Thomas Payne</v>
          </cell>
          <cell r="K8"/>
          <cell r="N8" t="str">
            <v>X</v>
          </cell>
          <cell r="P8" t="str">
            <v>Septic Tank.</v>
          </cell>
          <cell r="Q8">
            <v>653.90853591967914</v>
          </cell>
          <cell r="R8" t="str">
            <v>No screen</v>
          </cell>
          <cell r="S8" t="str">
            <v>N</v>
          </cell>
        </row>
        <row r="9">
          <cell r="C9">
            <v>101392</v>
          </cell>
          <cell r="D9" t="str">
            <v>ARDINGLY WTW</v>
          </cell>
          <cell r="E9" t="str">
            <v>Richard White</v>
          </cell>
          <cell r="F9" t="str">
            <v>Lauren Whittick</v>
          </cell>
          <cell r="G9"/>
          <cell r="H9"/>
          <cell r="I9"/>
          <cell r="J9">
            <v>1</v>
          </cell>
          <cell r="L9"/>
          <cell r="M9"/>
          <cell r="Q9">
            <v>1287.9013764652761</v>
          </cell>
          <cell r="R9" t="str">
            <v>None</v>
          </cell>
          <cell r="S9" t="str">
            <v>Y</v>
          </cell>
        </row>
        <row r="10">
          <cell r="C10">
            <v>100617</v>
          </cell>
          <cell r="D10" t="str">
            <v>ARRETON STREET ARRETON TOP WTW</v>
          </cell>
          <cell r="E10" t="str">
            <v>Richard Mumford</v>
          </cell>
          <cell r="F10">
            <v>0</v>
          </cell>
          <cell r="K10"/>
          <cell r="N10">
            <v>1</v>
          </cell>
          <cell r="Q10">
            <v>57.266487359941699</v>
          </cell>
          <cell r="R10" t="str">
            <v>No screen</v>
          </cell>
          <cell r="S10" t="str">
            <v>N</v>
          </cell>
        </row>
        <row r="11">
          <cell r="C11">
            <v>101753</v>
          </cell>
          <cell r="D11" t="str">
            <v>ASHFORD WTW</v>
          </cell>
          <cell r="E11" t="str">
            <v>Tony Morley</v>
          </cell>
          <cell r="F11" t="str">
            <v>Grahame Andrews</v>
          </cell>
          <cell r="H11">
            <v>4</v>
          </cell>
          <cell r="I11"/>
          <cell r="J11">
            <v>4</v>
          </cell>
          <cell r="K11"/>
          <cell r="N11"/>
          <cell r="O11" t="str">
            <v xml:space="preserve">raked bypass </v>
          </cell>
          <cell r="P11"/>
          <cell r="Q11">
            <v>120131.52090228425</v>
          </cell>
          <cell r="R11" t="str">
            <v>None</v>
          </cell>
          <cell r="S11" t="str">
            <v>Y</v>
          </cell>
        </row>
        <row r="12">
          <cell r="C12">
            <v>101675</v>
          </cell>
          <cell r="D12" t="str">
            <v>ASHINGTON WTW</v>
          </cell>
          <cell r="E12" t="str">
            <v>Sophie Arnold</v>
          </cell>
          <cell r="F12" t="str">
            <v>Thomas Newson</v>
          </cell>
          <cell r="K12">
            <v>1</v>
          </cell>
          <cell r="N12"/>
          <cell r="Q12">
            <v>4241.9827479530231</v>
          </cell>
          <cell r="R12" t="str">
            <v>None</v>
          </cell>
          <cell r="S12" t="str">
            <v>Y</v>
          </cell>
        </row>
        <row r="13">
          <cell r="C13">
            <v>102314</v>
          </cell>
          <cell r="D13" t="str">
            <v>ASHLETT CREEK FAWLEY WTW</v>
          </cell>
          <cell r="E13" t="str">
            <v>Dan Spearman</v>
          </cell>
          <cell r="F13" t="str">
            <v>Sadie Holcombe</v>
          </cell>
          <cell r="G13"/>
          <cell r="H13"/>
          <cell r="I13">
            <v>2</v>
          </cell>
          <cell r="J13"/>
          <cell r="K13"/>
          <cell r="L13"/>
          <cell r="M13"/>
          <cell r="N13"/>
          <cell r="O13"/>
          <cell r="P13" t="str">
            <v xml:space="preserve">H2S is eating away the screens </v>
          </cell>
          <cell r="Q13">
            <v>13725.854614177993</v>
          </cell>
          <cell r="R13" t="str">
            <v>Major</v>
          </cell>
          <cell r="S13" t="str">
            <v>Y</v>
          </cell>
        </row>
        <row r="14">
          <cell r="C14">
            <v>101208</v>
          </cell>
          <cell r="D14" t="str">
            <v>AYLESFORD WTW</v>
          </cell>
          <cell r="E14" t="str">
            <v>Neil Semple</v>
          </cell>
          <cell r="F14" t="str">
            <v>Joe Guenigault</v>
          </cell>
          <cell r="H14">
            <v>3</v>
          </cell>
          <cell r="K14"/>
          <cell r="N14"/>
          <cell r="P14" t="str">
            <v>3 No. 6mm, 2D Screens, 2 refrubed 2022, 1 left to refrub</v>
          </cell>
          <cell r="Q14">
            <v>134349.04202924846</v>
          </cell>
          <cell r="R14" t="str">
            <v>None</v>
          </cell>
          <cell r="S14" t="str">
            <v>Y</v>
          </cell>
        </row>
        <row r="15">
          <cell r="C15">
            <v>101834</v>
          </cell>
          <cell r="D15" t="str">
            <v>BALCOMBE WTW</v>
          </cell>
          <cell r="E15" t="str">
            <v>Richard White</v>
          </cell>
          <cell r="F15" t="str">
            <v>Lauren Whittick</v>
          </cell>
          <cell r="G15"/>
          <cell r="H15"/>
          <cell r="I15"/>
          <cell r="J15"/>
          <cell r="K15">
            <v>1</v>
          </cell>
          <cell r="L15"/>
          <cell r="M15"/>
          <cell r="Q15">
            <v>1524.7138792192259</v>
          </cell>
          <cell r="R15" t="str">
            <v>None</v>
          </cell>
          <cell r="S15" t="str">
            <v>Y</v>
          </cell>
        </row>
        <row r="16">
          <cell r="C16">
            <v>101124</v>
          </cell>
          <cell r="D16" t="str">
            <v>BANK WTW</v>
          </cell>
          <cell r="E16" t="str">
            <v>Dan Spearman</v>
          </cell>
          <cell r="F16" t="str">
            <v>Sadie Holcombe</v>
          </cell>
          <cell r="K16"/>
          <cell r="L16" t="str">
            <v>Y</v>
          </cell>
          <cell r="N16"/>
          <cell r="Q16">
            <v>87.090587034335257</v>
          </cell>
          <cell r="R16" t="str">
            <v>None</v>
          </cell>
          <cell r="S16" t="str">
            <v>Y</v>
          </cell>
        </row>
        <row r="17">
          <cell r="C17">
            <v>102919</v>
          </cell>
          <cell r="D17" t="str">
            <v>BARCOMBE CHURCH WTW</v>
          </cell>
          <cell r="E17" t="str">
            <v>Richard White</v>
          </cell>
          <cell r="F17" t="str">
            <v>Lauren Whittick</v>
          </cell>
          <cell r="G17"/>
          <cell r="H17"/>
          <cell r="I17"/>
          <cell r="J17"/>
          <cell r="L17"/>
          <cell r="M17"/>
          <cell r="N17" t="str">
            <v>Y</v>
          </cell>
          <cell r="Q17">
            <v>28.113236934967102</v>
          </cell>
          <cell r="R17" t="str">
            <v>No screen</v>
          </cell>
          <cell r="S17" t="str">
            <v>N</v>
          </cell>
        </row>
        <row r="18">
          <cell r="C18">
            <v>101886</v>
          </cell>
          <cell r="D18" t="str">
            <v>BARCOMBE NEW WTW</v>
          </cell>
          <cell r="E18" t="str">
            <v>Richard White</v>
          </cell>
          <cell r="F18" t="str">
            <v>Lauren Whittick</v>
          </cell>
          <cell r="G18"/>
          <cell r="H18"/>
          <cell r="I18"/>
          <cell r="J18">
            <v>1</v>
          </cell>
          <cell r="L18"/>
          <cell r="M18"/>
          <cell r="Q18">
            <v>3447.2545289134691</v>
          </cell>
          <cell r="R18" t="str">
            <v>None</v>
          </cell>
          <cell r="S18" t="str">
            <v>Y</v>
          </cell>
        </row>
        <row r="19">
          <cell r="C19">
            <v>100122</v>
          </cell>
          <cell r="D19" t="str">
            <v>BARN CLOSE ASHMANSWORTH WTW</v>
          </cell>
          <cell r="E19" t="str">
            <v>Luke Young</v>
          </cell>
          <cell r="F19" t="str">
            <v>Nick Whitfield</v>
          </cell>
          <cell r="K19"/>
          <cell r="N19" t="str">
            <v>No screen</v>
          </cell>
          <cell r="Q19">
            <v>18.512375969391901</v>
          </cell>
          <cell r="R19" t="str">
            <v>No screen</v>
          </cell>
          <cell r="S19" t="str">
            <v>N</v>
          </cell>
        </row>
        <row r="20">
          <cell r="C20">
            <v>100827</v>
          </cell>
          <cell r="D20" t="str">
            <v>BARNS GREEN WTW</v>
          </cell>
          <cell r="E20" t="str">
            <v>Sophie Arnold</v>
          </cell>
          <cell r="F20" t="str">
            <v>Thomas Newson</v>
          </cell>
          <cell r="J20">
            <v>1</v>
          </cell>
          <cell r="K20"/>
          <cell r="N20"/>
          <cell r="Q20">
            <v>1215.5305895614622</v>
          </cell>
          <cell r="R20" t="str">
            <v>None</v>
          </cell>
          <cell r="S20" t="str">
            <v>Y</v>
          </cell>
        </row>
        <row r="21">
          <cell r="C21">
            <v>103056</v>
          </cell>
          <cell r="D21" t="str">
            <v>BARTON STACEY WTW</v>
          </cell>
          <cell r="E21" t="str">
            <v>Luke Young</v>
          </cell>
          <cell r="F21" t="str">
            <v>Nick Whitfield</v>
          </cell>
          <cell r="K21" t="str">
            <v>Y</v>
          </cell>
          <cell r="N21"/>
          <cell r="Q21">
            <v>3845.2488149318524</v>
          </cell>
          <cell r="R21" t="str">
            <v>None</v>
          </cell>
          <cell r="S21" t="str">
            <v>Y</v>
          </cell>
        </row>
        <row r="22">
          <cell r="C22">
            <v>102534</v>
          </cell>
          <cell r="D22" t="str">
            <v>BATTLE WTW</v>
          </cell>
          <cell r="E22" t="str">
            <v>Clive Parsons</v>
          </cell>
          <cell r="F22" t="str">
            <v>Matt Evans</v>
          </cell>
          <cell r="K22">
            <v>2</v>
          </cell>
          <cell r="N22"/>
          <cell r="O22">
            <v>1</v>
          </cell>
          <cell r="Q22">
            <v>6338.0347221234324</v>
          </cell>
          <cell r="R22" t="str">
            <v>None</v>
          </cell>
          <cell r="S22" t="str">
            <v>Y</v>
          </cell>
        </row>
        <row r="23">
          <cell r="C23">
            <v>100917</v>
          </cell>
          <cell r="D23" t="str">
            <v>BEAULIEU HUMMICKS WTW</v>
          </cell>
          <cell r="E23" t="str">
            <v>Dan Spearman</v>
          </cell>
          <cell r="F23" t="str">
            <v>Sadie Holcombe</v>
          </cell>
          <cell r="K23"/>
          <cell r="M23" t="str">
            <v>Nothing</v>
          </cell>
          <cell r="N23"/>
          <cell r="Q23">
            <v>156.91942960605999</v>
          </cell>
          <cell r="R23" t="str">
            <v>No screen</v>
          </cell>
          <cell r="S23" t="str">
            <v>N</v>
          </cell>
        </row>
        <row r="24">
          <cell r="C24">
            <v>100345</v>
          </cell>
          <cell r="D24" t="str">
            <v>BEAULIEU VILLAGE WTW</v>
          </cell>
          <cell r="E24" t="str">
            <v>Dan Spearman</v>
          </cell>
          <cell r="F24" t="str">
            <v>Sadie Holcombe</v>
          </cell>
          <cell r="K24"/>
          <cell r="M24" t="str">
            <v>Nothing</v>
          </cell>
          <cell r="N24"/>
          <cell r="Q24">
            <v>234.20255445106025</v>
          </cell>
          <cell r="R24" t="str">
            <v>No screen</v>
          </cell>
          <cell r="S24" t="str">
            <v>N</v>
          </cell>
        </row>
        <row r="25">
          <cell r="C25">
            <v>102476</v>
          </cell>
          <cell r="D25" t="str">
            <v>BECKLEY WTW</v>
          </cell>
          <cell r="E25" t="str">
            <v>Stuart Wolfe</v>
          </cell>
          <cell r="F25" t="str">
            <v>Matt Evans</v>
          </cell>
          <cell r="G25">
            <v>1</v>
          </cell>
          <cell r="K25">
            <v>1</v>
          </cell>
          <cell r="N25"/>
          <cell r="P25" t="str">
            <v>on replacement scheme</v>
          </cell>
          <cell r="Q25">
            <v>909.03056981221903</v>
          </cell>
          <cell r="R25" t="str">
            <v>None</v>
          </cell>
          <cell r="S25" t="str">
            <v>Y</v>
          </cell>
        </row>
        <row r="26">
          <cell r="C26">
            <v>102983</v>
          </cell>
          <cell r="D26" t="str">
            <v>BENENDEN WTW</v>
          </cell>
          <cell r="E26" t="str">
            <v>Dave Smith</v>
          </cell>
          <cell r="F26" t="str">
            <v>Thomas Payne</v>
          </cell>
          <cell r="G26"/>
          <cell r="H26"/>
          <cell r="I26">
            <v>1</v>
          </cell>
          <cell r="J26"/>
          <cell r="K26"/>
          <cell r="L26"/>
          <cell r="M26"/>
          <cell r="N26"/>
          <cell r="O26"/>
          <cell r="P26" t="str">
            <v>Old &amp; currently OOA waiting for repair.</v>
          </cell>
          <cell r="Q26">
            <v>694.04775564193551</v>
          </cell>
          <cell r="R26" t="str">
            <v>Major</v>
          </cell>
          <cell r="S26" t="str">
            <v>Y</v>
          </cell>
        </row>
        <row r="27">
          <cell r="C27">
            <v>102467</v>
          </cell>
          <cell r="D27" t="str">
            <v>BERWICK WTW</v>
          </cell>
          <cell r="E27" t="str">
            <v>Steve James</v>
          </cell>
          <cell r="F27" t="str">
            <v>Ria Knight</v>
          </cell>
          <cell r="K27"/>
          <cell r="M27">
            <v>1</v>
          </cell>
          <cell r="N27"/>
          <cell r="O27" t="str">
            <v xml:space="preserve">Copa sacks </v>
          </cell>
          <cell r="P27" t="str">
            <v xml:space="preserve">Macerator through fine screen </v>
          </cell>
          <cell r="Q27">
            <v>317.77955010983823</v>
          </cell>
          <cell r="R27" t="str">
            <v>None</v>
          </cell>
          <cell r="S27" t="str">
            <v>Y</v>
          </cell>
        </row>
        <row r="28">
          <cell r="C28">
            <v>102589</v>
          </cell>
          <cell r="D28" t="str">
            <v>BETHERSDEN WTW</v>
          </cell>
          <cell r="E28" t="str">
            <v>Richard Burns</v>
          </cell>
          <cell r="F28" t="str">
            <v>Joe Guenigault</v>
          </cell>
          <cell r="K28"/>
          <cell r="L28" t="str">
            <v>Y</v>
          </cell>
          <cell r="N28"/>
          <cell r="Q28">
            <v>916.99226005792912</v>
          </cell>
          <cell r="R28" t="str">
            <v>None</v>
          </cell>
          <cell r="S28" t="str">
            <v>Y</v>
          </cell>
        </row>
        <row r="29">
          <cell r="C29">
            <v>107431</v>
          </cell>
          <cell r="D29" t="str">
            <v>BEXHILL &amp; HASTINGS WTW</v>
          </cell>
          <cell r="E29" t="str">
            <v>Stuart Wolfe</v>
          </cell>
          <cell r="F29" t="str">
            <v>Matt Evans</v>
          </cell>
          <cell r="I29">
            <v>4</v>
          </cell>
          <cell r="K29"/>
          <cell r="N29"/>
          <cell r="O29" t="str">
            <v>Y</v>
          </cell>
          <cell r="P29" t="str">
            <v>screens need to be replaced should be on DMC</v>
          </cell>
          <cell r="Q29">
            <v>139673.7916986639</v>
          </cell>
          <cell r="R29" t="str">
            <v>Moderate</v>
          </cell>
          <cell r="S29" t="str">
            <v>Y</v>
          </cell>
        </row>
        <row r="30">
          <cell r="C30">
            <v>102931</v>
          </cell>
          <cell r="D30" t="str">
            <v>BIDBOROUGH WTW</v>
          </cell>
          <cell r="E30" t="str">
            <v>Danny Hunt</v>
          </cell>
          <cell r="F30" t="str">
            <v>Chelsea Payne</v>
          </cell>
          <cell r="I30">
            <v>2</v>
          </cell>
          <cell r="K30"/>
          <cell r="N30"/>
          <cell r="O30" t="str">
            <v>Y</v>
          </cell>
          <cell r="Q30">
            <v>9639.6132223821296</v>
          </cell>
          <cell r="R30" t="str">
            <v>None</v>
          </cell>
          <cell r="S30" t="str">
            <v>Y</v>
          </cell>
        </row>
        <row r="31">
          <cell r="C31">
            <v>100627</v>
          </cell>
          <cell r="D31" t="str">
            <v>BIDDENDEN WTW</v>
          </cell>
          <cell r="E31" t="str">
            <v>Richard Burns</v>
          </cell>
          <cell r="F31" t="str">
            <v>Joe Guenigault</v>
          </cell>
          <cell r="I31">
            <v>1</v>
          </cell>
          <cell r="J31">
            <v>1</v>
          </cell>
          <cell r="K31"/>
          <cell r="N31"/>
          <cell r="P31" t="str">
            <v>Old Band screen with integral screw compactor</v>
          </cell>
          <cell r="Q31">
            <v>2376.9371572991759</v>
          </cell>
          <cell r="R31" t="str">
            <v>None</v>
          </cell>
          <cell r="S31" t="str">
            <v>Y</v>
          </cell>
        </row>
        <row r="32">
          <cell r="C32">
            <v>101238</v>
          </cell>
          <cell r="D32" t="str">
            <v>BILLINGSHURST WTW</v>
          </cell>
          <cell r="E32" t="str">
            <v>Sophie Arnold</v>
          </cell>
          <cell r="F32" t="str">
            <v>Thomas Newson</v>
          </cell>
          <cell r="I32">
            <v>1</v>
          </cell>
          <cell r="K32"/>
          <cell r="N32"/>
          <cell r="P32" t="str">
            <v>new one due sept 22</v>
          </cell>
          <cell r="Q32">
            <v>8608.4458429495589</v>
          </cell>
          <cell r="R32" t="str">
            <v>None</v>
          </cell>
          <cell r="S32" t="str">
            <v>Y</v>
          </cell>
        </row>
        <row r="33">
          <cell r="C33">
            <v>100333</v>
          </cell>
          <cell r="D33" t="str">
            <v>BILSINGTON WTW</v>
          </cell>
          <cell r="E33" t="str">
            <v>Dave Smith</v>
          </cell>
          <cell r="F33" t="str">
            <v>Thomas Payne</v>
          </cell>
          <cell r="K33"/>
          <cell r="N33" t="str">
            <v>X</v>
          </cell>
          <cell r="P33" t="str">
            <v>Inlet macerator.</v>
          </cell>
          <cell r="Q33">
            <v>299.41129034631115</v>
          </cell>
          <cell r="R33" t="str">
            <v>No screen</v>
          </cell>
          <cell r="S33" t="str">
            <v>N</v>
          </cell>
        </row>
        <row r="34">
          <cell r="C34">
            <v>100041</v>
          </cell>
          <cell r="D34" t="str">
            <v>BISHOPS WALTHAM WTW</v>
          </cell>
          <cell r="E34" t="str">
            <v>Dean Galloway</v>
          </cell>
          <cell r="F34" t="str">
            <v>Peter Smyth</v>
          </cell>
          <cell r="G34">
            <v>2</v>
          </cell>
          <cell r="H34"/>
          <cell r="I34"/>
          <cell r="J34"/>
          <cell r="L34"/>
          <cell r="M34"/>
          <cell r="O34" t="str">
            <v>Yes</v>
          </cell>
          <cell r="P34" t="str">
            <v>Storm screens on Moores Valley sewer only</v>
          </cell>
          <cell r="Q34">
            <v>13707.609528036319</v>
          </cell>
          <cell r="R34" t="str">
            <v>No screen</v>
          </cell>
          <cell r="S34" t="str">
            <v>N</v>
          </cell>
        </row>
        <row r="35">
          <cell r="C35">
            <v>102856</v>
          </cell>
          <cell r="D35" t="str">
            <v>BLACKBOYS WTW</v>
          </cell>
          <cell r="E35" t="str">
            <v>Michael Gomm</v>
          </cell>
          <cell r="F35" t="str">
            <v>Ria Knight</v>
          </cell>
          <cell r="K35"/>
          <cell r="N35" t="str">
            <v>Y</v>
          </cell>
          <cell r="O35" t="str">
            <v>n</v>
          </cell>
          <cell r="Q35">
            <v>1094.9534990598111</v>
          </cell>
          <cell r="R35" t="str">
            <v>No screen</v>
          </cell>
          <cell r="S35" t="str">
            <v>N</v>
          </cell>
        </row>
        <row r="36">
          <cell r="C36">
            <v>102861</v>
          </cell>
          <cell r="D36" t="str">
            <v>BLACKHAM WTW</v>
          </cell>
          <cell r="E36" t="str">
            <v>Danny Hunt</v>
          </cell>
          <cell r="F36" t="str">
            <v>Chelsea Payne</v>
          </cell>
          <cell r="K36"/>
          <cell r="L36" t="str">
            <v>Y</v>
          </cell>
          <cell r="N36"/>
          <cell r="Q36">
            <v>246.23324333777899</v>
          </cell>
          <cell r="R36" t="str">
            <v>None</v>
          </cell>
          <cell r="S36" t="str">
            <v>Y</v>
          </cell>
        </row>
        <row r="37">
          <cell r="C37">
            <v>101804</v>
          </cell>
          <cell r="D37" t="str">
            <v>BLACKSTONE WTW</v>
          </cell>
          <cell r="E37" t="str">
            <v>Richard White</v>
          </cell>
          <cell r="F37" t="str">
            <v>Lauren Whittick</v>
          </cell>
          <cell r="G37"/>
          <cell r="H37"/>
          <cell r="I37"/>
          <cell r="J37"/>
          <cell r="L37"/>
          <cell r="M37"/>
          <cell r="N37" t="str">
            <v>Y</v>
          </cell>
          <cell r="Q37">
            <v>109.836525849173</v>
          </cell>
          <cell r="R37" t="str">
            <v>No screen</v>
          </cell>
          <cell r="S37" t="str">
            <v>N</v>
          </cell>
        </row>
        <row r="38">
          <cell r="C38">
            <v>100770</v>
          </cell>
          <cell r="D38" t="str">
            <v>BLACKWATER WTW</v>
          </cell>
          <cell r="E38" t="str">
            <v>Richard Mumford</v>
          </cell>
          <cell r="F38">
            <v>0</v>
          </cell>
          <cell r="K38"/>
          <cell r="N38">
            <v>1</v>
          </cell>
          <cell r="Q38">
            <v>53.799319296892854</v>
          </cell>
          <cell r="R38" t="str">
            <v>No screen</v>
          </cell>
          <cell r="S38" t="str">
            <v>N</v>
          </cell>
        </row>
        <row r="39">
          <cell r="C39">
            <v>101757</v>
          </cell>
          <cell r="D39" t="str">
            <v>BODLE STREET GREEN WTW</v>
          </cell>
          <cell r="E39" t="str">
            <v>Clive Parsons</v>
          </cell>
          <cell r="F39" t="str">
            <v>Matt Evans</v>
          </cell>
          <cell r="K39"/>
          <cell r="N39"/>
          <cell r="P39" t="str">
            <v>None</v>
          </cell>
          <cell r="Q39">
            <v>55.862332349705383</v>
          </cell>
          <cell r="R39" t="str">
            <v>No screen</v>
          </cell>
          <cell r="S39" t="str">
            <v>N</v>
          </cell>
        </row>
        <row r="40">
          <cell r="C40">
            <v>101363</v>
          </cell>
          <cell r="D40" t="str">
            <v>BOLDRE WTW</v>
          </cell>
          <cell r="E40" t="str">
            <v>Dan Spearman</v>
          </cell>
          <cell r="F40" t="str">
            <v>Sadie Holcombe</v>
          </cell>
          <cell r="K40">
            <v>1</v>
          </cell>
          <cell r="N40"/>
          <cell r="P40" t="str">
            <v xml:space="preserve">Duty only - Have no option for down time as duty only </v>
          </cell>
          <cell r="Q40">
            <v>615.00062534723963</v>
          </cell>
          <cell r="R40" t="str">
            <v>None</v>
          </cell>
          <cell r="S40" t="str">
            <v>Y</v>
          </cell>
        </row>
        <row r="41">
          <cell r="C41">
            <v>100609</v>
          </cell>
          <cell r="D41" t="str">
            <v>BOSHAM WTW</v>
          </cell>
          <cell r="E41" t="str">
            <v>Paul Rooney</v>
          </cell>
          <cell r="F41" t="str">
            <v>Jake Bennett</v>
          </cell>
          <cell r="K41"/>
          <cell r="M41" t="str">
            <v xml:space="preserve">Fine bar rake screen + compactor </v>
          </cell>
          <cell r="N41"/>
          <cell r="O41" t="str">
            <v xml:space="preserve">Copa sack </v>
          </cell>
          <cell r="P41" t="str">
            <v xml:space="preserve">requires maintance after a faliure in May but works reall well usually. </v>
          </cell>
          <cell r="Q41">
            <v>3633.4283530625598</v>
          </cell>
          <cell r="R41" t="str">
            <v>None</v>
          </cell>
          <cell r="S41" t="str">
            <v>Y</v>
          </cell>
        </row>
        <row r="42">
          <cell r="C42">
            <v>102968</v>
          </cell>
          <cell r="D42" t="str">
            <v>BREDE WATERWORKS WTW</v>
          </cell>
          <cell r="E42" t="str">
            <v>Stuart Wolfe</v>
          </cell>
          <cell r="F42" t="str">
            <v>Matt Evans</v>
          </cell>
          <cell r="K42"/>
          <cell r="N42"/>
          <cell r="Q42">
            <v>16.496628831783799</v>
          </cell>
          <cell r="R42" t="str">
            <v>No screen</v>
          </cell>
          <cell r="S42" t="str">
            <v>N</v>
          </cell>
        </row>
        <row r="43">
          <cell r="C43">
            <v>103252</v>
          </cell>
          <cell r="D43" t="str">
            <v>BRIGHSTONE WTW</v>
          </cell>
          <cell r="E43" t="str">
            <v>Richard Mumford</v>
          </cell>
          <cell r="F43">
            <v>0</v>
          </cell>
          <cell r="K43">
            <v>1</v>
          </cell>
          <cell r="N43"/>
          <cell r="Q43">
            <v>1722.629940265271</v>
          </cell>
          <cell r="R43" t="str">
            <v>None</v>
          </cell>
          <cell r="S43" t="str">
            <v>Y</v>
          </cell>
        </row>
        <row r="44">
          <cell r="C44">
            <v>102387</v>
          </cell>
          <cell r="D44" t="str">
            <v>BROCKENHURST WTW</v>
          </cell>
          <cell r="E44" t="str">
            <v>Dan Spearman</v>
          </cell>
          <cell r="F44" t="str">
            <v>Sadie Holcombe</v>
          </cell>
          <cell r="I44">
            <v>1</v>
          </cell>
          <cell r="K44"/>
          <cell r="N44"/>
          <cell r="P44" t="str">
            <v xml:space="preserve">Duty only - Have no option for down time as duty only </v>
          </cell>
          <cell r="Q44">
            <v>4047.0220071891204</v>
          </cell>
          <cell r="R44" t="str">
            <v>Moderate</v>
          </cell>
          <cell r="S44" t="str">
            <v>Y</v>
          </cell>
        </row>
        <row r="45">
          <cell r="C45">
            <v>103260</v>
          </cell>
          <cell r="D45" t="str">
            <v>BROOK STREET CUCKFIELD WTW</v>
          </cell>
          <cell r="E45" t="str">
            <v>Richard White</v>
          </cell>
          <cell r="F45" t="str">
            <v>Lauren Whittick</v>
          </cell>
          <cell r="G45"/>
          <cell r="H45"/>
          <cell r="I45"/>
          <cell r="J45"/>
          <cell r="L45"/>
          <cell r="M45"/>
          <cell r="N45" t="str">
            <v>Y</v>
          </cell>
          <cell r="Q45">
            <v>113.35419983091801</v>
          </cell>
          <cell r="R45" t="str">
            <v>No screen</v>
          </cell>
          <cell r="S45" t="str">
            <v>N</v>
          </cell>
        </row>
        <row r="46">
          <cell r="C46">
            <v>103115</v>
          </cell>
          <cell r="D46" t="str">
            <v>BROOKLAND WTW</v>
          </cell>
          <cell r="E46" t="str">
            <v>Dave Smith</v>
          </cell>
          <cell r="F46" t="str">
            <v>Thomas Payne</v>
          </cell>
          <cell r="K46"/>
          <cell r="N46" t="str">
            <v>X</v>
          </cell>
          <cell r="P46" t="str">
            <v>Balance tank pumped to PST.</v>
          </cell>
          <cell r="Q46">
            <v>370.15127024640202</v>
          </cell>
          <cell r="R46" t="str">
            <v>No screen</v>
          </cell>
          <cell r="S46" t="str">
            <v>N</v>
          </cell>
        </row>
        <row r="47">
          <cell r="C47">
            <v>100206</v>
          </cell>
          <cell r="D47" t="str">
            <v>BROOMFIELD BANK WTW</v>
          </cell>
          <cell r="E47" t="str">
            <v>Brian Maynard</v>
          </cell>
          <cell r="F47" t="str">
            <v>Grahame Andrews</v>
          </cell>
          <cell r="H47">
            <v>3</v>
          </cell>
          <cell r="K47"/>
          <cell r="N47"/>
          <cell r="Q47">
            <v>114024.10394748054</v>
          </cell>
          <cell r="R47" t="str">
            <v>None</v>
          </cell>
          <cell r="S47" t="str">
            <v>Y</v>
          </cell>
        </row>
        <row r="48">
          <cell r="C48">
            <v>102480</v>
          </cell>
          <cell r="D48" t="str">
            <v>BUDDS FARM HAVANT WTW</v>
          </cell>
          <cell r="E48" t="str">
            <v>Carl Davies</v>
          </cell>
          <cell r="F48" t="str">
            <v>Jake Bennett</v>
          </cell>
          <cell r="G48">
            <v>0</v>
          </cell>
          <cell r="H48">
            <v>3</v>
          </cell>
          <cell r="K48"/>
          <cell r="N48"/>
          <cell r="P48" t="str">
            <v>No issues</v>
          </cell>
          <cell r="Q48">
            <v>378904.19491491141</v>
          </cell>
          <cell r="R48" t="str">
            <v>None</v>
          </cell>
          <cell r="S48" t="str">
            <v>Y</v>
          </cell>
        </row>
        <row r="49">
          <cell r="C49">
            <v>103178</v>
          </cell>
          <cell r="D49" t="str">
            <v>BURITON WTW</v>
          </cell>
          <cell r="E49" t="str">
            <v>Dean Galloway</v>
          </cell>
          <cell r="F49" t="str">
            <v>Peter Smyth</v>
          </cell>
          <cell r="G49"/>
          <cell r="H49"/>
          <cell r="I49"/>
          <cell r="J49"/>
          <cell r="K49">
            <v>1</v>
          </cell>
          <cell r="L49"/>
          <cell r="M49"/>
          <cell r="O49" t="str">
            <v>Yes</v>
          </cell>
          <cell r="P49" t="str">
            <v>Storm screen is Copa sacks</v>
          </cell>
          <cell r="Q49">
            <v>533.7059172481105</v>
          </cell>
          <cell r="R49" t="str">
            <v>None</v>
          </cell>
          <cell r="S49" t="str">
            <v>Y</v>
          </cell>
        </row>
        <row r="50">
          <cell r="C50">
            <v>102879</v>
          </cell>
          <cell r="D50" t="str">
            <v>BURPHAM WTW</v>
          </cell>
          <cell r="E50" t="str">
            <v>Sophie Arnold</v>
          </cell>
          <cell r="F50" t="str">
            <v>Thomas Newson</v>
          </cell>
          <cell r="K50"/>
          <cell r="N50"/>
          <cell r="Q50">
            <v>172.63024021040411</v>
          </cell>
          <cell r="R50" t="str">
            <v>No screen</v>
          </cell>
          <cell r="S50" t="str">
            <v>N</v>
          </cell>
        </row>
        <row r="51">
          <cell r="C51">
            <v>100476</v>
          </cell>
          <cell r="D51" t="str">
            <v>BURWASH COMMON WTW</v>
          </cell>
          <cell r="E51" t="str">
            <v>Clive Parsons</v>
          </cell>
          <cell r="F51" t="str">
            <v>Matt Evans</v>
          </cell>
          <cell r="J51">
            <v>1</v>
          </cell>
          <cell r="K51"/>
          <cell r="N51"/>
          <cell r="Q51">
            <v>526.04731907867097</v>
          </cell>
          <cell r="R51" t="str">
            <v>None</v>
          </cell>
          <cell r="S51" t="str">
            <v>Y</v>
          </cell>
        </row>
        <row r="52">
          <cell r="C52">
            <v>103185</v>
          </cell>
          <cell r="D52" t="str">
            <v>BURWASH VILLAGE WTW</v>
          </cell>
          <cell r="E52" t="str">
            <v>Clive Parsons</v>
          </cell>
          <cell r="F52" t="str">
            <v>Matt Evans</v>
          </cell>
          <cell r="K52">
            <v>1</v>
          </cell>
          <cell r="N52"/>
          <cell r="Q52">
            <v>1391.3640753187274</v>
          </cell>
          <cell r="R52" t="str">
            <v>None</v>
          </cell>
          <cell r="S52" t="str">
            <v>Y</v>
          </cell>
        </row>
        <row r="53">
          <cell r="C53">
            <v>101981</v>
          </cell>
          <cell r="D53" t="str">
            <v>BURY WTW</v>
          </cell>
          <cell r="E53" t="str">
            <v>Sophie Arnold</v>
          </cell>
          <cell r="F53" t="str">
            <v>Thomas Newson</v>
          </cell>
          <cell r="J53">
            <v>1</v>
          </cell>
          <cell r="K53"/>
          <cell r="N53"/>
          <cell r="P53" t="str">
            <v>replaced June 22</v>
          </cell>
          <cell r="Q53">
            <v>443.52489710161728</v>
          </cell>
          <cell r="R53" t="str">
            <v>None</v>
          </cell>
          <cell r="S53" t="str">
            <v>Y</v>
          </cell>
        </row>
        <row r="54">
          <cell r="C54">
            <v>103172</v>
          </cell>
          <cell r="D54" t="str">
            <v>BUXTED WTW</v>
          </cell>
          <cell r="E54" t="str">
            <v>Michael Gomm</v>
          </cell>
          <cell r="F54" t="str">
            <v>Ria Knight</v>
          </cell>
          <cell r="J54">
            <v>1</v>
          </cell>
          <cell r="K54"/>
          <cell r="N54"/>
          <cell r="O54" t="str">
            <v>y</v>
          </cell>
          <cell r="Q54">
            <v>2192.0601055393222</v>
          </cell>
          <cell r="R54" t="str">
            <v>None</v>
          </cell>
          <cell r="S54" t="str">
            <v>Y</v>
          </cell>
        </row>
        <row r="55">
          <cell r="C55">
            <v>103170</v>
          </cell>
          <cell r="D55" t="str">
            <v>CALBOURNE WTW</v>
          </cell>
          <cell r="E55" t="str">
            <v>Richard Mumford</v>
          </cell>
          <cell r="F55">
            <v>0</v>
          </cell>
          <cell r="K55"/>
          <cell r="L55">
            <v>1</v>
          </cell>
          <cell r="N55"/>
          <cell r="Q55">
            <v>159.43641345549233</v>
          </cell>
          <cell r="R55" t="str">
            <v>None</v>
          </cell>
          <cell r="S55" t="str">
            <v>Y</v>
          </cell>
        </row>
        <row r="56">
          <cell r="C56">
            <v>102660</v>
          </cell>
          <cell r="D56" t="str">
            <v>CAMBER WTW</v>
          </cell>
          <cell r="E56" t="str">
            <v>Dave Smith</v>
          </cell>
          <cell r="F56" t="str">
            <v>Thomas Payne</v>
          </cell>
          <cell r="K56">
            <v>1</v>
          </cell>
          <cell r="N56"/>
          <cell r="P56" t="str">
            <v>Duty only.</v>
          </cell>
          <cell r="Q56">
            <v>1715.5431707067944</v>
          </cell>
          <cell r="R56" t="str">
            <v>None</v>
          </cell>
          <cell r="S56" t="str">
            <v>Y</v>
          </cell>
        </row>
        <row r="57">
          <cell r="C57">
            <v>101631</v>
          </cell>
          <cell r="D57" t="str">
            <v>CANTERBURY WTW</v>
          </cell>
          <cell r="E57" t="str">
            <v>Lee Fitzgerald</v>
          </cell>
          <cell r="F57" t="str">
            <v>Richard Pearce</v>
          </cell>
          <cell r="H57">
            <v>2</v>
          </cell>
          <cell r="K57"/>
          <cell r="N57"/>
          <cell r="P57" t="str">
            <v>canterbury has no bypass hand rake screen</v>
          </cell>
          <cell r="Q57">
            <v>70882.884109255217</v>
          </cell>
          <cell r="R57" t="str">
            <v>Moderate</v>
          </cell>
          <cell r="S57" t="str">
            <v>Y</v>
          </cell>
        </row>
        <row r="58">
          <cell r="C58">
            <v>102595</v>
          </cell>
          <cell r="D58" t="str">
            <v>CANTERTON LANE BROOK H WTW</v>
          </cell>
          <cell r="E58" t="str">
            <v>Dan Spearman</v>
          </cell>
          <cell r="F58" t="str">
            <v>Sadie Holcombe</v>
          </cell>
          <cell r="K58"/>
          <cell r="M58" t="str">
            <v>Nothing</v>
          </cell>
          <cell r="N58"/>
          <cell r="Q58">
            <v>108.80175998658251</v>
          </cell>
          <cell r="R58" t="str">
            <v>No screen</v>
          </cell>
          <cell r="S58" t="str">
            <v>N</v>
          </cell>
        </row>
        <row r="59">
          <cell r="C59">
            <v>100418</v>
          </cell>
          <cell r="D59" t="str">
            <v>CATSFIELD WTW</v>
          </cell>
          <cell r="E59" t="str">
            <v>Clive Parsons</v>
          </cell>
          <cell r="F59" t="str">
            <v>Matt Evans</v>
          </cell>
          <cell r="I59">
            <v>1</v>
          </cell>
          <cell r="K59"/>
          <cell r="N59"/>
          <cell r="Q59">
            <v>520.02741632546736</v>
          </cell>
          <cell r="R59" t="str">
            <v>None</v>
          </cell>
          <cell r="S59" t="str">
            <v>Y</v>
          </cell>
        </row>
        <row r="60">
          <cell r="C60">
            <v>100748</v>
          </cell>
          <cell r="D60" t="str">
            <v>CHAILEY ROEHEATH WTW</v>
          </cell>
          <cell r="E60" t="str">
            <v>Richard White</v>
          </cell>
          <cell r="F60" t="str">
            <v>Lauren Whittick</v>
          </cell>
          <cell r="G60"/>
          <cell r="H60"/>
          <cell r="I60"/>
          <cell r="J60"/>
          <cell r="L60"/>
          <cell r="M60"/>
          <cell r="N60" t="str">
            <v>Y</v>
          </cell>
          <cell r="Q60">
            <v>75.589371269141296</v>
          </cell>
          <cell r="R60" t="str">
            <v>No screen</v>
          </cell>
          <cell r="S60" t="str">
            <v>N</v>
          </cell>
        </row>
        <row r="61">
          <cell r="C61">
            <v>102137</v>
          </cell>
          <cell r="D61" t="str">
            <v>CHALE WTW</v>
          </cell>
          <cell r="E61" t="str">
            <v>Richard Mumford</v>
          </cell>
          <cell r="F61">
            <v>0</v>
          </cell>
          <cell r="J61">
            <v>1</v>
          </cell>
          <cell r="K61"/>
          <cell r="N61"/>
          <cell r="Q61">
            <v>561.96242955559194</v>
          </cell>
          <cell r="R61" t="str">
            <v>None</v>
          </cell>
          <cell r="S61" t="str">
            <v>Y</v>
          </cell>
        </row>
        <row r="62">
          <cell r="C62">
            <v>101289</v>
          </cell>
          <cell r="D62" t="str">
            <v>CHARING WTW</v>
          </cell>
          <cell r="E62" t="str">
            <v>Kyle Rayner</v>
          </cell>
          <cell r="F62" t="str">
            <v>Richard Pearce</v>
          </cell>
          <cell r="G62">
            <v>1</v>
          </cell>
          <cell r="I62">
            <v>1</v>
          </cell>
          <cell r="K62"/>
          <cell r="N62"/>
          <cell r="O62" t="str">
            <v>N</v>
          </cell>
          <cell r="Q62">
            <v>2336.3508446495057</v>
          </cell>
          <cell r="R62" t="str">
            <v>None</v>
          </cell>
          <cell r="S62" t="str">
            <v>Y</v>
          </cell>
        </row>
        <row r="63">
          <cell r="C63">
            <v>101466</v>
          </cell>
          <cell r="D63" t="str">
            <v>CHARTHAM WTW</v>
          </cell>
          <cell r="E63" t="str">
            <v>Kyle Rayner</v>
          </cell>
          <cell r="F63" t="str">
            <v>Richard Pearce</v>
          </cell>
          <cell r="I63">
            <v>1</v>
          </cell>
          <cell r="K63"/>
          <cell r="N63"/>
          <cell r="O63" t="str">
            <v>N</v>
          </cell>
          <cell r="Q63">
            <v>6942.8490054087624</v>
          </cell>
          <cell r="R63" t="str">
            <v>None</v>
          </cell>
          <cell r="S63" t="str">
            <v>Y</v>
          </cell>
        </row>
        <row r="64">
          <cell r="C64">
            <v>101093</v>
          </cell>
          <cell r="D64" t="str">
            <v>CHEPHURST COPSE RUDGWICK WTW</v>
          </cell>
          <cell r="E64" t="str">
            <v>Sophie Arnold</v>
          </cell>
          <cell r="F64" t="str">
            <v>Thomas Newson</v>
          </cell>
          <cell r="K64">
            <v>1</v>
          </cell>
          <cell r="N64"/>
          <cell r="P64" t="str">
            <v>Haigh unreliable</v>
          </cell>
          <cell r="Q64">
            <v>2437.977084282023</v>
          </cell>
          <cell r="R64" t="str">
            <v>None</v>
          </cell>
          <cell r="S64" t="str">
            <v>Y</v>
          </cell>
        </row>
        <row r="65">
          <cell r="C65">
            <v>100316</v>
          </cell>
          <cell r="D65" t="str">
            <v>CHERRY GARDENS GOUDHURST WTW</v>
          </cell>
          <cell r="E65" t="str">
            <v>Dave Smith</v>
          </cell>
          <cell r="F65" t="str">
            <v>Thomas Payne</v>
          </cell>
          <cell r="G65" t="str">
            <v>X</v>
          </cell>
          <cell r="K65"/>
          <cell r="N65"/>
          <cell r="P65" t="str">
            <v>Upward flow.</v>
          </cell>
          <cell r="Q65">
            <v>289.425218188038</v>
          </cell>
          <cell r="R65" t="str">
            <v>None</v>
          </cell>
          <cell r="S65" t="str">
            <v>Y</v>
          </cell>
        </row>
        <row r="66">
          <cell r="C66">
            <v>100834</v>
          </cell>
          <cell r="D66" t="str">
            <v>CHICHESTER WTW</v>
          </cell>
          <cell r="E66" t="str">
            <v>Paul Rooney</v>
          </cell>
          <cell r="F66" t="str">
            <v>Jake Bennett</v>
          </cell>
          <cell r="H66">
            <v>3</v>
          </cell>
          <cell r="K66"/>
          <cell r="N66"/>
          <cell r="O66" t="str">
            <v>Y</v>
          </cell>
          <cell r="P66" t="str">
            <v xml:space="preserve">new asset work very well- </v>
          </cell>
          <cell r="Q66">
            <v>44574.879129958805</v>
          </cell>
          <cell r="R66" t="str">
            <v>None</v>
          </cell>
          <cell r="S66" t="str">
            <v>Y</v>
          </cell>
        </row>
        <row r="67">
          <cell r="C67">
            <v>101307</v>
          </cell>
          <cell r="D67" t="str">
            <v>CHICKENHALL EASTLEIGH WTW</v>
          </cell>
          <cell r="E67" t="str">
            <v>Greg Clark</v>
          </cell>
          <cell r="F67" t="str">
            <v>Peter Smyth</v>
          </cell>
          <cell r="G67">
            <v>2</v>
          </cell>
          <cell r="H67"/>
          <cell r="I67"/>
          <cell r="J67">
            <v>2</v>
          </cell>
          <cell r="K67"/>
          <cell r="L67"/>
          <cell r="M67"/>
          <cell r="N67"/>
          <cell r="O67" t="str">
            <v>Copa Trawl</v>
          </cell>
          <cell r="P67" t="str">
            <v>22 mm bar screens allow significant quantities of rag into the process disrupting sludge removal/dewatering and additional reactive maintenance through the process. Afeco have provided an initial scope but the existing screening chamber would require modification to provide screens large enough to cover peak flows into the site. Decision pending but future revised P permit at risk if situation is not improved.</v>
          </cell>
          <cell r="Q67">
            <v>104095.21996225933</v>
          </cell>
          <cell r="R67" t="str">
            <v>Major</v>
          </cell>
          <cell r="S67" t="str">
            <v>Y</v>
          </cell>
        </row>
        <row r="68">
          <cell r="C68">
            <v>102095</v>
          </cell>
          <cell r="D68" t="str">
            <v>CHIDDINGFOLD WTW</v>
          </cell>
          <cell r="E68" t="str">
            <v>Sophie Arnold</v>
          </cell>
          <cell r="F68" t="str">
            <v>Thomas Newson</v>
          </cell>
          <cell r="I68"/>
          <cell r="J68">
            <v>1</v>
          </cell>
          <cell r="K68"/>
          <cell r="N68"/>
          <cell r="P68" t="str">
            <v>replaced 2020</v>
          </cell>
          <cell r="Q68">
            <v>3196.1928270638409</v>
          </cell>
          <cell r="R68" t="str">
            <v>None</v>
          </cell>
          <cell r="S68" t="str">
            <v>Y</v>
          </cell>
        </row>
        <row r="69">
          <cell r="C69">
            <v>102871</v>
          </cell>
          <cell r="D69" t="str">
            <v>CHIDDINGSTONE CASTLE WTW</v>
          </cell>
          <cell r="E69" t="str">
            <v>Danny Hunt</v>
          </cell>
          <cell r="F69" t="str">
            <v>Chelsea Payne</v>
          </cell>
          <cell r="K69"/>
          <cell r="N69" t="str">
            <v>X</v>
          </cell>
          <cell r="Q69">
            <v>25.0133969301523</v>
          </cell>
          <cell r="R69" t="str">
            <v>No screen</v>
          </cell>
          <cell r="S69" t="str">
            <v>N</v>
          </cell>
        </row>
        <row r="70">
          <cell r="C70">
            <v>102563</v>
          </cell>
          <cell r="D70" t="str">
            <v>CHIDDINGSTONE HOATH WTW</v>
          </cell>
          <cell r="E70" t="str">
            <v>Danny Hunt</v>
          </cell>
          <cell r="F70" t="str">
            <v>Chelsea Payne</v>
          </cell>
          <cell r="K70"/>
          <cell r="N70" t="str">
            <v>X</v>
          </cell>
          <cell r="Q70">
            <v>135.44192266569686</v>
          </cell>
          <cell r="R70" t="str">
            <v>No screen</v>
          </cell>
          <cell r="S70" t="str">
            <v>N</v>
          </cell>
        </row>
        <row r="71">
          <cell r="C71">
            <v>102902</v>
          </cell>
          <cell r="D71" t="str">
            <v>CHILBOLTON WTW</v>
          </cell>
          <cell r="E71" t="str">
            <v>Luke Young</v>
          </cell>
          <cell r="F71" t="str">
            <v>Nick Whitfield</v>
          </cell>
          <cell r="K71" t="str">
            <v>Y</v>
          </cell>
          <cell r="N71"/>
          <cell r="Q71">
            <v>1234.8163686142511</v>
          </cell>
          <cell r="R71" t="str">
            <v>None</v>
          </cell>
          <cell r="S71" t="str">
            <v>Y</v>
          </cell>
        </row>
        <row r="72">
          <cell r="C72">
            <v>100413</v>
          </cell>
          <cell r="D72" t="str">
            <v>CHILHAM WTW</v>
          </cell>
          <cell r="E72" t="str">
            <v>Kyle Rayner</v>
          </cell>
          <cell r="F72" t="str">
            <v>Richard Pearce</v>
          </cell>
          <cell r="J72">
            <v>1</v>
          </cell>
          <cell r="K72"/>
          <cell r="L72">
            <v>1</v>
          </cell>
          <cell r="N72"/>
          <cell r="Q72">
            <v>1028.2797867814602</v>
          </cell>
          <cell r="R72" t="str">
            <v>None</v>
          </cell>
          <cell r="S72" t="str">
            <v>Y</v>
          </cell>
        </row>
        <row r="73">
          <cell r="C73">
            <v>100796</v>
          </cell>
          <cell r="D73" t="str">
            <v>CHILLERTON WTW</v>
          </cell>
          <cell r="E73" t="str">
            <v>Richard Mumford</v>
          </cell>
          <cell r="F73">
            <v>0</v>
          </cell>
          <cell r="K73"/>
          <cell r="L73">
            <v>1</v>
          </cell>
          <cell r="N73"/>
          <cell r="Q73">
            <v>312.04294968097798</v>
          </cell>
          <cell r="R73" t="str">
            <v>None</v>
          </cell>
          <cell r="S73" t="str">
            <v>Y</v>
          </cell>
        </row>
        <row r="74">
          <cell r="C74">
            <v>102647</v>
          </cell>
          <cell r="D74" t="str">
            <v>CLAPHAM WTW</v>
          </cell>
          <cell r="E74" t="str">
            <v>Sophie Arnold</v>
          </cell>
          <cell r="F74" t="str">
            <v>Thomas Newson</v>
          </cell>
          <cell r="K74"/>
          <cell r="N74" t="str">
            <v>Y</v>
          </cell>
          <cell r="Q74">
            <v>487.97957742307739</v>
          </cell>
          <cell r="R74" t="str">
            <v>No screen</v>
          </cell>
          <cell r="S74" t="str">
            <v>N</v>
          </cell>
        </row>
        <row r="75">
          <cell r="C75">
            <v>100802</v>
          </cell>
          <cell r="D75" t="str">
            <v>COLDHARBOUR WTW</v>
          </cell>
          <cell r="E75" t="str">
            <v>Sophie Arnold</v>
          </cell>
          <cell r="F75" t="str">
            <v>Thomas Newson</v>
          </cell>
          <cell r="K75"/>
          <cell r="N75" t="str">
            <v>Y</v>
          </cell>
          <cell r="Q75">
            <v>148.24308392151801</v>
          </cell>
          <cell r="R75" t="str">
            <v>No screen</v>
          </cell>
          <cell r="S75" t="str">
            <v>N</v>
          </cell>
        </row>
        <row r="76">
          <cell r="C76">
            <v>101894</v>
          </cell>
          <cell r="D76" t="str">
            <v>COLDWALTHAM WTW</v>
          </cell>
          <cell r="E76" t="str">
            <v>Sophie Arnold</v>
          </cell>
          <cell r="F76" t="str">
            <v>Thomas Newson</v>
          </cell>
          <cell r="K76"/>
          <cell r="N76" t="str">
            <v>Y</v>
          </cell>
          <cell r="P76"/>
          <cell r="Q76">
            <v>883.05562475514989</v>
          </cell>
          <cell r="R76" t="str">
            <v>No screen</v>
          </cell>
          <cell r="S76" t="str">
            <v>N</v>
          </cell>
        </row>
        <row r="77">
          <cell r="C77">
            <v>100916</v>
          </cell>
          <cell r="D77" t="str">
            <v>COOKSBRIDGE WTW</v>
          </cell>
          <cell r="E77" t="str">
            <v>Richard White</v>
          </cell>
          <cell r="F77" t="str">
            <v>Lauren Whittick</v>
          </cell>
          <cell r="G77"/>
          <cell r="H77"/>
          <cell r="I77"/>
          <cell r="J77"/>
          <cell r="L77">
            <v>2</v>
          </cell>
          <cell r="M77"/>
          <cell r="Q77">
            <v>322.55309778954967</v>
          </cell>
          <cell r="R77" t="str">
            <v>None</v>
          </cell>
          <cell r="S77" t="str">
            <v>Y</v>
          </cell>
        </row>
        <row r="78">
          <cell r="C78">
            <v>102103</v>
          </cell>
          <cell r="D78" t="str">
            <v>COOLHAM WTW</v>
          </cell>
          <cell r="E78" t="str">
            <v>Sophie Arnold</v>
          </cell>
          <cell r="F78" t="str">
            <v>Thomas Newson</v>
          </cell>
          <cell r="K78">
            <v>1</v>
          </cell>
          <cell r="N78"/>
          <cell r="Q78">
            <v>165.56653390678522</v>
          </cell>
          <cell r="R78" t="str">
            <v>None</v>
          </cell>
          <cell r="S78" t="str">
            <v>Y</v>
          </cell>
        </row>
        <row r="79">
          <cell r="C79">
            <v>100270</v>
          </cell>
          <cell r="D79" t="str">
            <v>COWDEN WTW</v>
          </cell>
          <cell r="E79" t="str">
            <v>Danny Hunt</v>
          </cell>
          <cell r="F79" t="str">
            <v>Chelsea Payne</v>
          </cell>
          <cell r="K79"/>
          <cell r="L79" t="str">
            <v>Y</v>
          </cell>
          <cell r="N79"/>
          <cell r="Q79">
            <v>325.97917167933508</v>
          </cell>
          <cell r="R79" t="str">
            <v>None</v>
          </cell>
          <cell r="S79" t="str">
            <v>Y</v>
          </cell>
        </row>
        <row r="80">
          <cell r="C80">
            <v>100354</v>
          </cell>
          <cell r="D80" t="str">
            <v>COWFOLD WTW</v>
          </cell>
          <cell r="E80" t="str">
            <v>Richard White</v>
          </cell>
          <cell r="F80" t="str">
            <v>Lauren Whittick</v>
          </cell>
          <cell r="G80"/>
          <cell r="H80"/>
          <cell r="I80"/>
          <cell r="J80">
            <v>1</v>
          </cell>
          <cell r="L80"/>
          <cell r="M80"/>
          <cell r="Q80">
            <v>1322.0362497111767</v>
          </cell>
          <cell r="R80" t="str">
            <v>None</v>
          </cell>
          <cell r="S80" t="str">
            <v>Y</v>
          </cell>
        </row>
        <row r="81">
          <cell r="C81">
            <v>102519</v>
          </cell>
          <cell r="D81" t="str">
            <v>COXHEATH WTW</v>
          </cell>
          <cell r="E81" t="str">
            <v>Richard Burns</v>
          </cell>
          <cell r="F81" t="str">
            <v>Joe Guenigault</v>
          </cell>
          <cell r="I81">
            <v>2</v>
          </cell>
          <cell r="K81"/>
          <cell r="N81"/>
          <cell r="P81" t="str">
            <v>Run in grit sump</v>
          </cell>
          <cell r="Q81">
            <v>8269.2141729346222</v>
          </cell>
          <cell r="R81" t="str">
            <v>None</v>
          </cell>
          <cell r="S81" t="str">
            <v>Y</v>
          </cell>
        </row>
        <row r="82">
          <cell r="C82">
            <v>101324</v>
          </cell>
          <cell r="D82" t="str">
            <v>CRANBROOK WTW</v>
          </cell>
          <cell r="E82" t="str">
            <v>Dave Smith</v>
          </cell>
          <cell r="F82" t="str">
            <v>Thomas Payne</v>
          </cell>
          <cell r="I82">
            <v>1</v>
          </cell>
          <cell r="K82"/>
          <cell r="N82"/>
          <cell r="O82" t="str">
            <v>X</v>
          </cell>
          <cell r="P82" t="str">
            <v>Duty/Standby. Storm screen formula A upward flow 6mm 2D.</v>
          </cell>
          <cell r="Q82">
            <v>3951.3690938049658</v>
          </cell>
          <cell r="R82" t="str">
            <v>None</v>
          </cell>
          <cell r="S82" t="str">
            <v>Y</v>
          </cell>
        </row>
        <row r="83">
          <cell r="C83">
            <v>102258</v>
          </cell>
          <cell r="D83" t="str">
            <v>CROUCH FARM MAYFIELD WTW</v>
          </cell>
          <cell r="E83" t="str">
            <v>Michael Gomm</v>
          </cell>
          <cell r="F83" t="str">
            <v>Ria Knight</v>
          </cell>
          <cell r="K83"/>
          <cell r="L83" t="str">
            <v>y (on storm)</v>
          </cell>
          <cell r="N83" t="str">
            <v>y</v>
          </cell>
          <cell r="O83" t="str">
            <v>n</v>
          </cell>
          <cell r="Q83">
            <v>842.13203239548807</v>
          </cell>
          <cell r="R83" t="str">
            <v>No screen</v>
          </cell>
          <cell r="S83" t="str">
            <v>N</v>
          </cell>
        </row>
        <row r="84">
          <cell r="C84">
            <v>101877</v>
          </cell>
          <cell r="D84" t="str">
            <v>DAMBRIDGE WINGHAM WTW</v>
          </cell>
          <cell r="E84" t="str">
            <v>Kyle Rayner</v>
          </cell>
          <cell r="F84" t="str">
            <v>Richard Pearce</v>
          </cell>
          <cell r="H84">
            <v>1</v>
          </cell>
          <cell r="K84"/>
          <cell r="L84">
            <v>1</v>
          </cell>
          <cell r="N84"/>
          <cell r="O84" t="str">
            <v>N</v>
          </cell>
          <cell r="Q84">
            <v>22994.004556860542</v>
          </cell>
          <cell r="R84" t="str">
            <v>None</v>
          </cell>
          <cell r="S84" t="str">
            <v>Y</v>
          </cell>
        </row>
        <row r="85">
          <cell r="C85">
            <v>100112</v>
          </cell>
          <cell r="D85" t="str">
            <v>DANEHILL WTW</v>
          </cell>
          <cell r="E85" t="str">
            <v>Richard White</v>
          </cell>
          <cell r="F85" t="str">
            <v>Lauren Whittick</v>
          </cell>
          <cell r="G85"/>
          <cell r="H85"/>
          <cell r="I85">
            <v>1</v>
          </cell>
          <cell r="J85"/>
          <cell r="L85"/>
          <cell r="M85"/>
          <cell r="Q85">
            <v>1263.5117066709065</v>
          </cell>
          <cell r="R85" t="str">
            <v>None</v>
          </cell>
          <cell r="S85" t="str">
            <v>Y</v>
          </cell>
        </row>
        <row r="86">
          <cell r="C86">
            <v>102894</v>
          </cell>
          <cell r="D86" t="str">
            <v>DIAL POST WTW</v>
          </cell>
          <cell r="E86" t="str">
            <v>Sophie Arnold</v>
          </cell>
          <cell r="F86" t="str">
            <v>Thomas Newson</v>
          </cell>
          <cell r="K86"/>
          <cell r="N86" t="str">
            <v>Y</v>
          </cell>
          <cell r="Q86">
            <v>194.12184037314123</v>
          </cell>
          <cell r="R86" t="str">
            <v>No screen</v>
          </cell>
          <cell r="S86" t="str">
            <v>N</v>
          </cell>
        </row>
        <row r="87">
          <cell r="C87">
            <v>101916</v>
          </cell>
          <cell r="D87" t="str">
            <v>DITCHLING WTW</v>
          </cell>
          <cell r="E87" t="str">
            <v>Richard White</v>
          </cell>
          <cell r="F87" t="str">
            <v>Lauren Whittick</v>
          </cell>
          <cell r="G87"/>
          <cell r="H87"/>
          <cell r="I87"/>
          <cell r="J87">
            <v>1</v>
          </cell>
          <cell r="L87"/>
          <cell r="M87"/>
          <cell r="Q87">
            <v>1616.9301176854765</v>
          </cell>
          <cell r="R87" t="str">
            <v>None</v>
          </cell>
          <cell r="S87" t="str">
            <v>Y</v>
          </cell>
        </row>
        <row r="88">
          <cell r="C88">
            <v>103234</v>
          </cell>
          <cell r="D88" t="str">
            <v>DITTON WTW</v>
          </cell>
          <cell r="E88" t="str">
            <v>Richard Burns</v>
          </cell>
          <cell r="F88" t="str">
            <v>Joe Guenigault</v>
          </cell>
          <cell r="I88">
            <v>1</v>
          </cell>
          <cell r="J88">
            <v>1</v>
          </cell>
          <cell r="K88"/>
          <cell r="N88"/>
          <cell r="O88" t="str">
            <v>N</v>
          </cell>
          <cell r="P88" t="str">
            <v>Single point of failure, integral screens handling</v>
          </cell>
          <cell r="Q88">
            <v>10578.571701605242</v>
          </cell>
          <cell r="R88" t="str">
            <v>Moderate</v>
          </cell>
          <cell r="S88" t="str">
            <v>Y</v>
          </cell>
        </row>
        <row r="89">
          <cell r="C89">
            <v>101533</v>
          </cell>
          <cell r="D89" t="str">
            <v>DRAGONS GREEN WTW</v>
          </cell>
          <cell r="E89" t="str">
            <v>Sophie Arnold</v>
          </cell>
          <cell r="F89" t="str">
            <v>Thomas Newson</v>
          </cell>
          <cell r="K89"/>
          <cell r="N89" t="str">
            <v>Y</v>
          </cell>
          <cell r="Q89">
            <v>57.489408076545523</v>
          </cell>
          <cell r="R89" t="str">
            <v>No screen</v>
          </cell>
          <cell r="S89" t="str">
            <v>N</v>
          </cell>
        </row>
        <row r="90">
          <cell r="C90">
            <v>101484</v>
          </cell>
          <cell r="D90" t="str">
            <v>DROXFORD WTW</v>
          </cell>
          <cell r="E90" t="str">
            <v>Dean Galloway</v>
          </cell>
          <cell r="F90" t="str">
            <v>Peter Smyth</v>
          </cell>
          <cell r="G90"/>
          <cell r="H90"/>
          <cell r="I90"/>
          <cell r="J90"/>
          <cell r="L90"/>
          <cell r="M90"/>
          <cell r="N90" t="str">
            <v>Yes</v>
          </cell>
          <cell r="O90"/>
          <cell r="Q90">
            <v>56.451579798755297</v>
          </cell>
          <cell r="R90" t="str">
            <v>No screen</v>
          </cell>
          <cell r="S90" t="str">
            <v>N</v>
          </cell>
        </row>
        <row r="91">
          <cell r="C91">
            <v>101116</v>
          </cell>
          <cell r="D91" t="str">
            <v>DUNBRIDGE WTW</v>
          </cell>
          <cell r="E91" t="str">
            <v>Dan Spearman</v>
          </cell>
          <cell r="F91" t="str">
            <v>Sadie Holcombe</v>
          </cell>
          <cell r="K91"/>
          <cell r="M91" t="str">
            <v>Nothing</v>
          </cell>
          <cell r="N91"/>
          <cell r="Q91">
            <v>113.26813681021436</v>
          </cell>
          <cell r="R91" t="str">
            <v>No screen</v>
          </cell>
          <cell r="S91" t="str">
            <v>N</v>
          </cell>
        </row>
        <row r="92">
          <cell r="C92">
            <v>102658</v>
          </cell>
          <cell r="D92" t="str">
            <v>DUNCTON WTW</v>
          </cell>
          <cell r="E92" t="str">
            <v>Sophie Arnold</v>
          </cell>
          <cell r="F92" t="str">
            <v>Thomas Newson</v>
          </cell>
          <cell r="K92"/>
          <cell r="N92" t="str">
            <v>Y</v>
          </cell>
          <cell r="Q92">
            <v>78.468250639052854</v>
          </cell>
          <cell r="R92" t="str">
            <v>No screen</v>
          </cell>
          <cell r="S92" t="str">
            <v>N</v>
          </cell>
        </row>
        <row r="93">
          <cell r="C93">
            <v>102993</v>
          </cell>
          <cell r="D93" t="str">
            <v>DYMCHURCH WTW</v>
          </cell>
          <cell r="E93" t="str">
            <v>Dave Smith</v>
          </cell>
          <cell r="F93" t="str">
            <v>Thomas Payne</v>
          </cell>
          <cell r="J93">
            <v>1</v>
          </cell>
          <cell r="K93"/>
          <cell r="N93"/>
          <cell r="P93" t="str">
            <v>Duty only.</v>
          </cell>
          <cell r="Q93">
            <v>6968.6005487544198</v>
          </cell>
          <cell r="R93" t="str">
            <v>None</v>
          </cell>
          <cell r="S93" t="str">
            <v>Y</v>
          </cell>
        </row>
        <row r="94">
          <cell r="C94">
            <v>102992</v>
          </cell>
          <cell r="D94" t="str">
            <v>EAST BOLDRE WTW</v>
          </cell>
          <cell r="E94" t="str">
            <v>Dan Spearman</v>
          </cell>
          <cell r="F94" t="str">
            <v>Sadie Holcombe</v>
          </cell>
          <cell r="K94">
            <v>1</v>
          </cell>
          <cell r="N94"/>
          <cell r="P94" t="str">
            <v xml:space="preserve">Duty only - Have no option for down time as duty only </v>
          </cell>
          <cell r="Q94">
            <v>426.77622039376138</v>
          </cell>
          <cell r="R94" t="str">
            <v>None</v>
          </cell>
          <cell r="S94" t="str">
            <v>Y</v>
          </cell>
        </row>
        <row r="95">
          <cell r="C95">
            <v>102421</v>
          </cell>
          <cell r="D95" t="str">
            <v>EAST DEAN WTW</v>
          </cell>
          <cell r="E95" t="str">
            <v>Steve James</v>
          </cell>
          <cell r="F95" t="str">
            <v>Ria Knight</v>
          </cell>
          <cell r="J95">
            <v>1</v>
          </cell>
          <cell r="K95"/>
          <cell r="N95"/>
          <cell r="O95" t="str">
            <v>N</v>
          </cell>
          <cell r="P95" t="str">
            <v>Huber screen - long lead time for parts,currently OOA</v>
          </cell>
          <cell r="Q95">
            <v>1613.4047138905626</v>
          </cell>
          <cell r="R95" t="str">
            <v>Moderate</v>
          </cell>
          <cell r="S95" t="str">
            <v>Y</v>
          </cell>
        </row>
        <row r="96">
          <cell r="C96">
            <v>100103</v>
          </cell>
          <cell r="D96" t="str">
            <v>EAST END WTW</v>
          </cell>
          <cell r="E96" t="str">
            <v>Dan Spearman</v>
          </cell>
          <cell r="F96" t="str">
            <v>Sadie Holcombe</v>
          </cell>
          <cell r="K96"/>
          <cell r="M96" t="str">
            <v xml:space="preserve">Nothing </v>
          </cell>
          <cell r="N96"/>
          <cell r="Q96">
            <v>105.34584708024124</v>
          </cell>
          <cell r="R96" t="str">
            <v>No screen</v>
          </cell>
          <cell r="S96" t="str">
            <v>N</v>
          </cell>
        </row>
        <row r="97">
          <cell r="C97">
            <v>102503</v>
          </cell>
          <cell r="D97" t="str">
            <v>EAST GRIMSTEAD WTW</v>
          </cell>
          <cell r="E97" t="str">
            <v>Dan Spearman</v>
          </cell>
          <cell r="F97" t="str">
            <v>Sadie Holcombe</v>
          </cell>
          <cell r="J97" t="str">
            <v xml:space="preserve">1 we have 2) </v>
          </cell>
          <cell r="K97"/>
          <cell r="N97"/>
          <cell r="Q97">
            <v>3128.6750691042598</v>
          </cell>
          <cell r="R97" t="str">
            <v>None</v>
          </cell>
          <cell r="S97" t="str">
            <v>Y</v>
          </cell>
        </row>
        <row r="98">
          <cell r="C98">
            <v>100669</v>
          </cell>
          <cell r="D98" t="str">
            <v>EAST HOATHLY WTW</v>
          </cell>
          <cell r="E98" t="str">
            <v>Michael Gomm</v>
          </cell>
          <cell r="F98" t="str">
            <v>Ria Knight</v>
          </cell>
          <cell r="K98">
            <v>1</v>
          </cell>
          <cell r="N98"/>
          <cell r="O98" t="str">
            <v>y</v>
          </cell>
          <cell r="Q98">
            <v>937.45619950564867</v>
          </cell>
          <cell r="R98" t="str">
            <v>None</v>
          </cell>
          <cell r="S98" t="str">
            <v>Y</v>
          </cell>
        </row>
        <row r="99">
          <cell r="C99">
            <v>101653</v>
          </cell>
          <cell r="D99" t="str">
            <v>EAST MEON WTW</v>
          </cell>
          <cell r="E99" t="str">
            <v>Dean Galloway</v>
          </cell>
          <cell r="F99" t="str">
            <v>Peter Smyth</v>
          </cell>
          <cell r="G99"/>
          <cell r="H99"/>
          <cell r="I99"/>
          <cell r="J99"/>
          <cell r="K99">
            <v>1</v>
          </cell>
          <cell r="L99"/>
          <cell r="M99"/>
          <cell r="O99" t="str">
            <v>No</v>
          </cell>
          <cell r="P99" t="str">
            <v>All flows are screened prior to storm weir</v>
          </cell>
          <cell r="Q99">
            <v>705.53134693815275</v>
          </cell>
          <cell r="R99" t="str">
            <v>None</v>
          </cell>
          <cell r="S99" t="str">
            <v>Y</v>
          </cell>
        </row>
        <row r="100">
          <cell r="C100">
            <v>101654</v>
          </cell>
          <cell r="D100" t="str">
            <v>EAST PECKHAM WTW</v>
          </cell>
          <cell r="E100" t="str">
            <v>Danny Hunt</v>
          </cell>
          <cell r="F100" t="str">
            <v>Chelsea Payne</v>
          </cell>
          <cell r="G100">
            <v>1</v>
          </cell>
          <cell r="K100"/>
          <cell r="N100"/>
          <cell r="Q100">
            <v>3063.7877476685485</v>
          </cell>
          <cell r="R100" t="str">
            <v>No screen</v>
          </cell>
          <cell r="S100" t="str">
            <v>N</v>
          </cell>
        </row>
        <row r="101">
          <cell r="C101">
            <v>101376</v>
          </cell>
          <cell r="D101" t="str">
            <v>EAST WORTHING WTW</v>
          </cell>
          <cell r="E101" t="str">
            <v>Kayleigh Matthews</v>
          </cell>
          <cell r="F101" t="str">
            <v>Thomas Newson</v>
          </cell>
          <cell r="H101"/>
          <cell r="I101">
            <v>2</v>
          </cell>
          <cell r="J101"/>
          <cell r="K101"/>
          <cell r="N101"/>
          <cell r="P101" t="str">
            <v>Alternative screen swap out annually (Ham Baker) - 3rd screen in rotation installed while screens are out for repair</v>
          </cell>
          <cell r="Q101">
            <v>138866.75895209229</v>
          </cell>
          <cell r="R101" t="str">
            <v>None</v>
          </cell>
          <cell r="S101" t="str">
            <v>Y</v>
          </cell>
        </row>
        <row r="102">
          <cell r="C102">
            <v>100174</v>
          </cell>
          <cell r="D102" t="str">
            <v>EASTBOURNE WTW</v>
          </cell>
          <cell r="E102" t="str">
            <v>Clive Parsons</v>
          </cell>
          <cell r="F102" t="str">
            <v>Matt Evans</v>
          </cell>
          <cell r="I102">
            <v>3</v>
          </cell>
          <cell r="K102"/>
          <cell r="N102"/>
          <cell r="O102">
            <v>2</v>
          </cell>
          <cell r="Q102">
            <v>113921.81676046748</v>
          </cell>
          <cell r="R102" t="str">
            <v>None</v>
          </cell>
          <cell r="S102" t="str">
            <v>Y</v>
          </cell>
        </row>
        <row r="103">
          <cell r="C103">
            <v>100505</v>
          </cell>
          <cell r="D103" t="str">
            <v>EASTCHURCH WTW</v>
          </cell>
          <cell r="E103" t="str">
            <v>Kyle Rayner</v>
          </cell>
          <cell r="F103" t="str">
            <v>Richard Pearce</v>
          </cell>
          <cell r="H103">
            <v>2</v>
          </cell>
          <cell r="K103"/>
          <cell r="N103"/>
          <cell r="O103" t="str">
            <v>Bar Screen Bypass</v>
          </cell>
          <cell r="Q103">
            <v>7766.485109388912</v>
          </cell>
          <cell r="R103" t="str">
            <v>None</v>
          </cell>
          <cell r="S103" t="str">
            <v>Y</v>
          </cell>
        </row>
        <row r="104">
          <cell r="C104">
            <v>101887</v>
          </cell>
          <cell r="D104" t="str">
            <v>EASTRY WTW</v>
          </cell>
          <cell r="E104" t="str">
            <v>Brian Maynard</v>
          </cell>
          <cell r="F104" t="str">
            <v>Grahame Andrews</v>
          </cell>
          <cell r="K104">
            <v>1</v>
          </cell>
          <cell r="N104"/>
          <cell r="Q104">
            <v>2269.1368420243566</v>
          </cell>
          <cell r="R104" t="str">
            <v>None</v>
          </cell>
          <cell r="S104" t="str">
            <v>Y</v>
          </cell>
        </row>
        <row r="105">
          <cell r="C105">
            <v>102997</v>
          </cell>
          <cell r="D105" t="str">
            <v>EDEN VALE EAST GRINSTEAD WTW</v>
          </cell>
          <cell r="E105" t="str">
            <v>Richard White</v>
          </cell>
          <cell r="F105" t="str">
            <v>Lauren Whittick</v>
          </cell>
          <cell r="G105"/>
          <cell r="H105"/>
          <cell r="I105">
            <v>2</v>
          </cell>
          <cell r="J105"/>
          <cell r="L105"/>
          <cell r="M105"/>
          <cell r="Q105">
            <v>14188.567974089648</v>
          </cell>
          <cell r="R105" t="str">
            <v>None</v>
          </cell>
          <cell r="S105" t="str">
            <v>Y</v>
          </cell>
        </row>
        <row r="106">
          <cell r="C106">
            <v>100644</v>
          </cell>
          <cell r="D106" t="str">
            <v>EDENBRIDGE WTW</v>
          </cell>
          <cell r="E106" t="str">
            <v>Danny Hunt</v>
          </cell>
          <cell r="F106" t="str">
            <v>Chelsea Payne</v>
          </cell>
          <cell r="I106">
            <v>2</v>
          </cell>
          <cell r="K106"/>
          <cell r="N106"/>
          <cell r="Q106">
            <v>10251.120300142426</v>
          </cell>
          <cell r="R106" t="str">
            <v>None</v>
          </cell>
          <cell r="S106" t="str">
            <v>Y</v>
          </cell>
        </row>
        <row r="107">
          <cell r="C107">
            <v>111054</v>
          </cell>
          <cell r="D107" t="str">
            <v>EFFORD FARM COTTAGES LYMINGTON WTW</v>
          </cell>
          <cell r="E107" t="str">
            <v>Dan Spearman</v>
          </cell>
          <cell r="F107" t="str">
            <v>Sadie Holcombe</v>
          </cell>
          <cell r="K107"/>
          <cell r="L107" t="str">
            <v>Y</v>
          </cell>
          <cell r="N107"/>
          <cell r="Q107">
            <v>59.642923646436365</v>
          </cell>
          <cell r="R107" t="str">
            <v>None</v>
          </cell>
          <cell r="S107" t="str">
            <v>Y</v>
          </cell>
        </row>
        <row r="108">
          <cell r="C108">
            <v>100871</v>
          </cell>
          <cell r="D108" t="str">
            <v>ELSTED WTW</v>
          </cell>
          <cell r="E108" t="str">
            <v>Dean Galloway</v>
          </cell>
          <cell r="F108" t="str">
            <v>Peter Smyth</v>
          </cell>
          <cell r="G108"/>
          <cell r="H108"/>
          <cell r="I108"/>
          <cell r="J108"/>
          <cell r="L108"/>
          <cell r="M108"/>
          <cell r="N108" t="str">
            <v>Yes</v>
          </cell>
          <cell r="O108"/>
          <cell r="Q108">
            <v>23.081956767919099</v>
          </cell>
          <cell r="R108" t="str">
            <v>No screen</v>
          </cell>
          <cell r="S108" t="str">
            <v>N</v>
          </cell>
        </row>
        <row r="109">
          <cell r="C109">
            <v>111159</v>
          </cell>
          <cell r="D109" t="str">
            <v>EVANS CLOSE OVER WALLOP WTW</v>
          </cell>
          <cell r="E109" t="str">
            <v>Luke Young</v>
          </cell>
          <cell r="F109" t="str">
            <v>Nick Whitfield</v>
          </cell>
          <cell r="K109"/>
          <cell r="N109" t="str">
            <v>No screen</v>
          </cell>
          <cell r="Q109">
            <v>588.62075138326804</v>
          </cell>
          <cell r="R109" t="str">
            <v>No screen</v>
          </cell>
          <cell r="S109" t="str">
            <v>N</v>
          </cell>
        </row>
        <row r="110">
          <cell r="C110">
            <v>100030</v>
          </cell>
          <cell r="D110" t="str">
            <v>EWHURST GREEN WTW</v>
          </cell>
          <cell r="E110" t="str">
            <v>Stuart Wolfe</v>
          </cell>
          <cell r="F110" t="str">
            <v>Matt Evans</v>
          </cell>
          <cell r="K110"/>
          <cell r="N110"/>
          <cell r="Q110">
            <v>55.105948752144464</v>
          </cell>
          <cell r="R110" t="str">
            <v>No screen</v>
          </cell>
          <cell r="S110" t="str">
            <v>N</v>
          </cell>
        </row>
        <row r="111">
          <cell r="C111">
            <v>101138</v>
          </cell>
          <cell r="D111" t="str">
            <v>FAIRLIGHT WTW</v>
          </cell>
          <cell r="E111" t="str">
            <v>Stuart Wolfe</v>
          </cell>
          <cell r="F111" t="str">
            <v>Matt Evans</v>
          </cell>
          <cell r="G111">
            <v>1</v>
          </cell>
          <cell r="K111">
            <v>1</v>
          </cell>
          <cell r="L111" t="str">
            <v>Y</v>
          </cell>
          <cell r="N111"/>
          <cell r="Q111">
            <v>1645.041625194621</v>
          </cell>
          <cell r="R111" t="str">
            <v>None</v>
          </cell>
          <cell r="S111" t="str">
            <v>Y</v>
          </cell>
        </row>
        <row r="112">
          <cell r="C112">
            <v>100668</v>
          </cell>
          <cell r="D112" t="str">
            <v>FAVERSHAM WTW</v>
          </cell>
          <cell r="E112" t="str">
            <v>Kyle Rayner</v>
          </cell>
          <cell r="F112" t="str">
            <v>Richard Pearce</v>
          </cell>
          <cell r="I112">
            <v>2</v>
          </cell>
          <cell r="K112"/>
          <cell r="N112"/>
          <cell r="O112" t="str">
            <v>N</v>
          </cell>
          <cell r="Q112">
            <v>28512.74666108318</v>
          </cell>
          <cell r="R112" t="str">
            <v>None</v>
          </cell>
          <cell r="S112" t="str">
            <v>Y</v>
          </cell>
        </row>
        <row r="113">
          <cell r="C113">
            <v>102289</v>
          </cell>
          <cell r="D113" t="str">
            <v>FELBRIDGE WTW</v>
          </cell>
          <cell r="E113" t="str">
            <v>Richard White</v>
          </cell>
          <cell r="F113" t="str">
            <v>Lauren Whittick</v>
          </cell>
          <cell r="G113"/>
          <cell r="H113"/>
          <cell r="I113">
            <v>2</v>
          </cell>
          <cell r="J113"/>
          <cell r="L113"/>
          <cell r="M113"/>
          <cell r="Q113">
            <v>6757.4166994851348</v>
          </cell>
          <cell r="R113" t="str">
            <v>None</v>
          </cell>
          <cell r="S113" t="str">
            <v>Y</v>
          </cell>
        </row>
        <row r="114">
          <cell r="C114">
            <v>102805</v>
          </cell>
          <cell r="D114" t="str">
            <v>FERNHURST WTW</v>
          </cell>
          <cell r="E114" t="str">
            <v>Sophie Arnold</v>
          </cell>
          <cell r="F114" t="str">
            <v>Thomas Newson</v>
          </cell>
          <cell r="J114">
            <v>1</v>
          </cell>
          <cell r="K114"/>
          <cell r="N114"/>
          <cell r="P114" t="str">
            <v>temp screen in new one ordered due sept 22</v>
          </cell>
          <cell r="Q114">
            <v>1815.7208470127696</v>
          </cell>
          <cell r="R114" t="str">
            <v>None</v>
          </cell>
          <cell r="S114" t="str">
            <v>Y</v>
          </cell>
        </row>
        <row r="115">
          <cell r="C115">
            <v>102214</v>
          </cell>
          <cell r="D115" t="str">
            <v>FERRY HILL WINCHELSEA WTW</v>
          </cell>
          <cell r="E115" t="str">
            <v>Stuart Wolfe</v>
          </cell>
          <cell r="F115" t="str">
            <v>Matt Evans</v>
          </cell>
          <cell r="G115">
            <v>2</v>
          </cell>
          <cell r="K115"/>
          <cell r="N115"/>
          <cell r="Q115">
            <v>580.81076907888655</v>
          </cell>
          <cell r="R115" t="str">
            <v>No screen</v>
          </cell>
          <cell r="S115" t="str">
            <v>N</v>
          </cell>
        </row>
        <row r="116">
          <cell r="C116">
            <v>100695</v>
          </cell>
          <cell r="D116" t="str">
            <v>FITTLEWORTH WTW</v>
          </cell>
          <cell r="E116" t="str">
            <v>Sophie Arnold</v>
          </cell>
          <cell r="F116" t="str">
            <v>Thomas Newson</v>
          </cell>
          <cell r="J116">
            <v>1</v>
          </cell>
          <cell r="K116"/>
          <cell r="N116"/>
          <cell r="Q116">
            <v>767.32311157269123</v>
          </cell>
          <cell r="R116" t="str">
            <v>None</v>
          </cell>
          <cell r="S116" t="str">
            <v>Y</v>
          </cell>
        </row>
        <row r="117">
          <cell r="C117">
            <v>102042</v>
          </cell>
          <cell r="D117" t="str">
            <v>FLETCHING WTW</v>
          </cell>
          <cell r="E117" t="str">
            <v>Richard White</v>
          </cell>
          <cell r="F117" t="str">
            <v>Lauren Whittick</v>
          </cell>
          <cell r="G117"/>
          <cell r="H117"/>
          <cell r="I117"/>
          <cell r="J117"/>
          <cell r="L117"/>
          <cell r="M117"/>
          <cell r="N117" t="str">
            <v>Y</v>
          </cell>
          <cell r="Q117">
            <v>210.67399120847173</v>
          </cell>
          <cell r="R117" t="str">
            <v>No screen</v>
          </cell>
          <cell r="S117" t="str">
            <v>N</v>
          </cell>
        </row>
        <row r="118">
          <cell r="C118">
            <v>103007</v>
          </cell>
          <cell r="D118" t="str">
            <v>FLEXFORD LANE SWAY WTW</v>
          </cell>
          <cell r="E118" t="str">
            <v>Dan Spearman</v>
          </cell>
          <cell r="F118" t="str">
            <v>Sadie Holcombe</v>
          </cell>
          <cell r="J118">
            <v>1</v>
          </cell>
          <cell r="K118"/>
          <cell r="N118"/>
          <cell r="P118" t="str">
            <v xml:space="preserve">Duty only - Have no option for down time as duty only </v>
          </cell>
          <cell r="Q118">
            <v>2548.1705745583881</v>
          </cell>
          <cell r="R118" t="str">
            <v>None</v>
          </cell>
          <cell r="S118" t="str">
            <v>Y</v>
          </cell>
        </row>
        <row r="119">
          <cell r="C119">
            <v>107426</v>
          </cell>
          <cell r="D119" t="str">
            <v>FORD WTW</v>
          </cell>
          <cell r="E119" t="str">
            <v>Kayleigh Matthews</v>
          </cell>
          <cell r="F119" t="str">
            <v>Thomas Newson</v>
          </cell>
          <cell r="G119">
            <v>2</v>
          </cell>
          <cell r="I119">
            <v>2</v>
          </cell>
          <cell r="K119"/>
          <cell r="N119"/>
          <cell r="P119" t="str">
            <v>No issues</v>
          </cell>
          <cell r="Q119">
            <v>136362.62163816718</v>
          </cell>
          <cell r="R119" t="str">
            <v>None</v>
          </cell>
          <cell r="S119" t="str">
            <v>Y</v>
          </cell>
        </row>
        <row r="120">
          <cell r="C120">
            <v>100700</v>
          </cell>
          <cell r="D120" t="str">
            <v>FORDCOMBE WTW</v>
          </cell>
          <cell r="E120" t="str">
            <v>Danny Hunt</v>
          </cell>
          <cell r="F120" t="str">
            <v>Chelsea Payne</v>
          </cell>
          <cell r="K120"/>
          <cell r="L120" t="str">
            <v>Y</v>
          </cell>
          <cell r="N120"/>
          <cell r="Q120">
            <v>528.76107732527203</v>
          </cell>
          <cell r="R120" t="str">
            <v>None</v>
          </cell>
          <cell r="S120" t="str">
            <v>Y</v>
          </cell>
        </row>
        <row r="121">
          <cell r="C121">
            <v>102484</v>
          </cell>
          <cell r="D121" t="str">
            <v>FOREST GREEN WTW</v>
          </cell>
          <cell r="E121" t="str">
            <v>Sophie Arnold</v>
          </cell>
          <cell r="F121" t="str">
            <v>Thomas Newson</v>
          </cell>
          <cell r="K121"/>
          <cell r="N121" t="str">
            <v>Y</v>
          </cell>
          <cell r="Q121">
            <v>225.27153335802387</v>
          </cell>
          <cell r="R121" t="str">
            <v>No screen</v>
          </cell>
          <cell r="S121" t="str">
            <v>N</v>
          </cell>
        </row>
        <row r="122">
          <cell r="C122">
            <v>100060</v>
          </cell>
          <cell r="D122" t="str">
            <v>FOREST ROW WTW</v>
          </cell>
          <cell r="E122" t="str">
            <v>Richard White</v>
          </cell>
          <cell r="F122" t="str">
            <v>Lauren Whittick</v>
          </cell>
          <cell r="G122"/>
          <cell r="H122"/>
          <cell r="I122"/>
          <cell r="J122">
            <v>2</v>
          </cell>
          <cell r="L122"/>
          <cell r="M122"/>
          <cell r="Q122">
            <v>4510.6002614553727</v>
          </cell>
          <cell r="R122" t="str">
            <v>None</v>
          </cell>
          <cell r="S122" t="str">
            <v>Y</v>
          </cell>
        </row>
        <row r="123">
          <cell r="C123">
            <v>102493</v>
          </cell>
          <cell r="D123" t="str">
            <v>FRANT WTW</v>
          </cell>
          <cell r="E123" t="str">
            <v>Michael Gomm</v>
          </cell>
          <cell r="F123" t="str">
            <v>Ria Knight</v>
          </cell>
          <cell r="K123"/>
          <cell r="N123" t="str">
            <v>y</v>
          </cell>
          <cell r="O123" t="str">
            <v>n</v>
          </cell>
          <cell r="Q123">
            <v>645.32511468300515</v>
          </cell>
          <cell r="R123" t="str">
            <v>No screen</v>
          </cell>
          <cell r="S123" t="str">
            <v>N</v>
          </cell>
        </row>
        <row r="124">
          <cell r="C124">
            <v>100910</v>
          </cell>
          <cell r="D124" t="str">
            <v>FRITTENDEN WTW</v>
          </cell>
          <cell r="E124" t="str">
            <v>Richard Burns</v>
          </cell>
          <cell r="F124" t="str">
            <v>Joe Guenigault</v>
          </cell>
          <cell r="K124"/>
          <cell r="L124" t="str">
            <v>Y</v>
          </cell>
          <cell r="N124"/>
          <cell r="O124" t="str">
            <v>N</v>
          </cell>
          <cell r="Q124">
            <v>338.12207451826555</v>
          </cell>
          <cell r="R124" t="str">
            <v>None</v>
          </cell>
          <cell r="S124" t="str">
            <v>Y</v>
          </cell>
        </row>
        <row r="125">
          <cell r="C125">
            <v>101741</v>
          </cell>
          <cell r="D125" t="str">
            <v>FULKING WTW</v>
          </cell>
          <cell r="E125" t="str">
            <v>Richard White</v>
          </cell>
          <cell r="F125" t="str">
            <v>Lauren Whittick</v>
          </cell>
          <cell r="G125"/>
          <cell r="H125"/>
          <cell r="I125"/>
          <cell r="J125"/>
          <cell r="L125"/>
          <cell r="M125"/>
          <cell r="N125" t="str">
            <v>Y</v>
          </cell>
          <cell r="Q125">
            <v>176.85994464496099</v>
          </cell>
          <cell r="R125" t="str">
            <v>No screen</v>
          </cell>
          <cell r="S125" t="str">
            <v>N</v>
          </cell>
        </row>
        <row r="126">
          <cell r="C126">
            <v>101246</v>
          </cell>
          <cell r="D126" t="str">
            <v>FULLERTON WTW</v>
          </cell>
          <cell r="E126" t="str">
            <v>Luke Young</v>
          </cell>
          <cell r="F126" t="str">
            <v>Nick Whitfield</v>
          </cell>
          <cell r="G126">
            <v>3</v>
          </cell>
          <cell r="K126"/>
          <cell r="N126"/>
          <cell r="Q126">
            <v>67182.82615444588</v>
          </cell>
          <cell r="R126" t="str">
            <v>No screen</v>
          </cell>
          <cell r="S126" t="str">
            <v>N</v>
          </cell>
        </row>
        <row r="127">
          <cell r="C127">
            <v>101905</v>
          </cell>
          <cell r="D127" t="str">
            <v>GODDARDS GREEN WTW</v>
          </cell>
          <cell r="E127" t="str">
            <v>Alex Hurst</v>
          </cell>
          <cell r="F127" t="str">
            <v>Lauren Whittick</v>
          </cell>
          <cell r="I127">
            <v>2</v>
          </cell>
          <cell r="K127"/>
          <cell r="N127"/>
          <cell r="P127" t="str">
            <v>2 (plus boxed spare)</v>
          </cell>
          <cell r="Q127">
            <v>62825.212859595806</v>
          </cell>
          <cell r="R127" t="str">
            <v>None</v>
          </cell>
          <cell r="S127" t="str">
            <v>Y</v>
          </cell>
        </row>
        <row r="128">
          <cell r="C128">
            <v>102763</v>
          </cell>
          <cell r="D128" t="str">
            <v>GODSHILL WTW</v>
          </cell>
          <cell r="E128" t="str">
            <v>Richard Mumford</v>
          </cell>
          <cell r="F128">
            <v>0</v>
          </cell>
          <cell r="J128">
            <v>1</v>
          </cell>
          <cell r="K128"/>
          <cell r="N128"/>
          <cell r="Q128">
            <v>1621.6722746749756</v>
          </cell>
          <cell r="R128" t="str">
            <v>None</v>
          </cell>
          <cell r="S128" t="str">
            <v>Y</v>
          </cell>
        </row>
        <row r="129">
          <cell r="C129">
            <v>101944</v>
          </cell>
          <cell r="D129" t="str">
            <v>GODSTONE WTW</v>
          </cell>
          <cell r="E129" t="str">
            <v>Danny Hunt</v>
          </cell>
          <cell r="F129" t="str">
            <v>Chelsea Payne</v>
          </cell>
          <cell r="G129"/>
          <cell r="H129"/>
          <cell r="I129">
            <v>1</v>
          </cell>
          <cell r="J129"/>
          <cell r="K129"/>
          <cell r="L129"/>
          <cell r="M129"/>
          <cell r="N129"/>
          <cell r="O129"/>
          <cell r="P129" t="str">
            <v xml:space="preserve">Constant failures and refurbishment  cost.with BTU for 2 new screens awaiting quote  </v>
          </cell>
          <cell r="Q129">
            <v>5241.3226676578633</v>
          </cell>
          <cell r="R129" t="str">
            <v>Major</v>
          </cell>
          <cell r="S129" t="str">
            <v>Y</v>
          </cell>
        </row>
        <row r="130">
          <cell r="C130">
            <v>101459</v>
          </cell>
          <cell r="D130" t="str">
            <v>GOOD INTENT COTTAGES EGERTON WTW</v>
          </cell>
          <cell r="E130" t="str">
            <v>Kyle Rayner</v>
          </cell>
          <cell r="F130" t="str">
            <v>Richard Pearce</v>
          </cell>
          <cell r="K130"/>
          <cell r="N130"/>
          <cell r="Q130">
            <v>45.037719861945398</v>
          </cell>
          <cell r="R130" t="str">
            <v>No screen</v>
          </cell>
          <cell r="S130" t="str">
            <v>N</v>
          </cell>
        </row>
        <row r="131">
          <cell r="C131">
            <v>111161</v>
          </cell>
          <cell r="D131" t="str">
            <v>GRAEMAR COTTAGES SHERFIELD ENGLISH WTW</v>
          </cell>
          <cell r="E131" t="str">
            <v>Dan Spearman</v>
          </cell>
          <cell r="F131" t="str">
            <v>Sadie Holcombe</v>
          </cell>
          <cell r="K131"/>
          <cell r="M131" t="str">
            <v xml:space="preserve">Nothing </v>
          </cell>
          <cell r="N131"/>
          <cell r="Q131">
            <v>47.239934242258101</v>
          </cell>
          <cell r="R131" t="str">
            <v>No screen</v>
          </cell>
          <cell r="S131" t="str">
            <v>N</v>
          </cell>
        </row>
        <row r="132">
          <cell r="C132">
            <v>102743</v>
          </cell>
          <cell r="D132" t="str">
            <v>GRAIN WTW</v>
          </cell>
          <cell r="E132" t="str">
            <v>Richard Burns</v>
          </cell>
          <cell r="F132" t="str">
            <v>Joe Guenigault</v>
          </cell>
          <cell r="J132">
            <v>2</v>
          </cell>
          <cell r="K132"/>
          <cell r="N132"/>
          <cell r="P132" t="str">
            <v>Fairly new.</v>
          </cell>
          <cell r="Q132">
            <v>1644.37076129517</v>
          </cell>
          <cell r="R132" t="str">
            <v>None</v>
          </cell>
          <cell r="S132" t="str">
            <v>Y</v>
          </cell>
        </row>
        <row r="133">
          <cell r="C133">
            <v>108031</v>
          </cell>
          <cell r="D133" t="str">
            <v>GRATTON CLOSE SUTTON SCOTNEY WTW</v>
          </cell>
          <cell r="E133" t="str">
            <v>Luke Young</v>
          </cell>
          <cell r="F133" t="str">
            <v>Nick Whitfield</v>
          </cell>
          <cell r="K133"/>
          <cell r="N133" t="str">
            <v>No screen</v>
          </cell>
          <cell r="P133"/>
          <cell r="Q133">
            <v>845.09447141957639</v>
          </cell>
          <cell r="R133" t="str">
            <v>No screen</v>
          </cell>
          <cell r="S133" t="str">
            <v>N</v>
          </cell>
        </row>
        <row r="134">
          <cell r="C134">
            <v>101794</v>
          </cell>
          <cell r="D134" t="str">
            <v>GRAVESEND WTW</v>
          </cell>
          <cell r="E134" t="str">
            <v>Neil Semple</v>
          </cell>
          <cell r="F134" t="str">
            <v>Joe Guenigault</v>
          </cell>
          <cell r="H134">
            <v>2</v>
          </cell>
          <cell r="K134"/>
          <cell r="N134"/>
          <cell r="O134">
            <v>1</v>
          </cell>
          <cell r="P134" t="str">
            <v>Storm screen 1D bypass screen rated at 894 l/s</v>
          </cell>
          <cell r="Q134">
            <v>63118.276704644959</v>
          </cell>
          <cell r="R134" t="str">
            <v>None</v>
          </cell>
          <cell r="S134" t="str">
            <v>Y</v>
          </cell>
        </row>
        <row r="135">
          <cell r="C135">
            <v>101895</v>
          </cell>
          <cell r="D135" t="str">
            <v>GRAYSWOOD WTW</v>
          </cell>
          <cell r="E135" t="str">
            <v>Sophie Arnold</v>
          </cell>
          <cell r="F135" t="str">
            <v>Thomas Newson</v>
          </cell>
          <cell r="K135"/>
          <cell r="N135" t="str">
            <v>Y</v>
          </cell>
          <cell r="Q135">
            <v>425.70101252528275</v>
          </cell>
          <cell r="R135" t="str">
            <v>No screen</v>
          </cell>
          <cell r="S135" t="str">
            <v>N</v>
          </cell>
        </row>
        <row r="136">
          <cell r="C136">
            <v>102195</v>
          </cell>
          <cell r="D136" t="str">
            <v>GUESTLING GREEN WTW</v>
          </cell>
          <cell r="E136" t="str">
            <v>Stuart Wolfe</v>
          </cell>
          <cell r="F136" t="str">
            <v>Matt Evans</v>
          </cell>
          <cell r="G136">
            <v>1</v>
          </cell>
          <cell r="K136">
            <v>1</v>
          </cell>
          <cell r="L136" t="str">
            <v>Y</v>
          </cell>
          <cell r="N136"/>
          <cell r="Q136">
            <v>1044.5974304494002</v>
          </cell>
          <cell r="R136" t="str">
            <v>None</v>
          </cell>
          <cell r="S136" t="str">
            <v>Y</v>
          </cell>
        </row>
        <row r="137">
          <cell r="C137">
            <v>102635</v>
          </cell>
          <cell r="D137" t="str">
            <v>HADLOW WTW</v>
          </cell>
          <cell r="E137" t="str">
            <v>Danny Hunt</v>
          </cell>
          <cell r="F137" t="str">
            <v>Chelsea Payne</v>
          </cell>
          <cell r="G137">
            <v>1</v>
          </cell>
          <cell r="K137"/>
          <cell r="N137"/>
          <cell r="Q137">
            <v>3392.6470851944982</v>
          </cell>
          <cell r="R137" t="str">
            <v>No screen</v>
          </cell>
          <cell r="S137" t="str">
            <v>N</v>
          </cell>
        </row>
        <row r="138">
          <cell r="C138">
            <v>100532</v>
          </cell>
          <cell r="D138" t="str">
            <v>HAILSHAM NORTH WTW</v>
          </cell>
          <cell r="E138" t="str">
            <v>Clive Parsons</v>
          </cell>
          <cell r="F138" t="str">
            <v>Matt Evans</v>
          </cell>
          <cell r="I138">
            <v>2</v>
          </cell>
          <cell r="K138"/>
          <cell r="N138"/>
          <cell r="Q138">
            <v>12572.087329802349</v>
          </cell>
          <cell r="R138" t="str">
            <v>None</v>
          </cell>
          <cell r="S138" t="str">
            <v>Y</v>
          </cell>
        </row>
        <row r="139">
          <cell r="C139">
            <v>103000</v>
          </cell>
          <cell r="D139" t="str">
            <v>HAILSHAM SOUTH WTW</v>
          </cell>
          <cell r="E139" t="str">
            <v>Clive Parsons</v>
          </cell>
          <cell r="F139" t="str">
            <v>Matt Evans</v>
          </cell>
          <cell r="I139">
            <v>3</v>
          </cell>
          <cell r="K139"/>
          <cell r="N139"/>
          <cell r="Q139">
            <v>30137.436182493551</v>
          </cell>
          <cell r="R139" t="str">
            <v>None</v>
          </cell>
          <cell r="S139" t="str">
            <v>Y</v>
          </cell>
        </row>
        <row r="140">
          <cell r="C140">
            <v>103210</v>
          </cell>
          <cell r="D140" t="str">
            <v>HALLAND WTW</v>
          </cell>
          <cell r="E140" t="str">
            <v>Michael Gomm</v>
          </cell>
          <cell r="F140" t="str">
            <v>Ria Knight</v>
          </cell>
          <cell r="K140">
            <v>1</v>
          </cell>
          <cell r="N140"/>
          <cell r="O140" t="str">
            <v>y</v>
          </cell>
          <cell r="Q140">
            <v>448.13481012874627</v>
          </cell>
          <cell r="R140" t="str">
            <v>None</v>
          </cell>
          <cell r="S140" t="str">
            <v>Y</v>
          </cell>
        </row>
        <row r="141">
          <cell r="C141">
            <v>102708</v>
          </cell>
          <cell r="D141" t="str">
            <v>HAM HILL WTW</v>
          </cell>
          <cell r="E141" t="str">
            <v>Neil Semple</v>
          </cell>
          <cell r="F141" t="str">
            <v>Joe Guenigault</v>
          </cell>
          <cell r="H141">
            <v>1</v>
          </cell>
          <cell r="I141">
            <v>1</v>
          </cell>
          <cell r="K141"/>
          <cell r="N141"/>
          <cell r="P141" t="str">
            <v xml:space="preserve">band screen refurbed 2020, </v>
          </cell>
          <cell r="Q141">
            <v>68307.325628237042</v>
          </cell>
          <cell r="R141" t="str">
            <v>None</v>
          </cell>
          <cell r="S141" t="str">
            <v>Y</v>
          </cell>
        </row>
        <row r="142">
          <cell r="C142"/>
          <cell r="D142" t="str">
            <v>HAMBLE LANE BURSLEDON WPS</v>
          </cell>
          <cell r="E142" t="e">
            <v>#N/A</v>
          </cell>
          <cell r="F142" t="e">
            <v>#N/A</v>
          </cell>
          <cell r="G142" t="str">
            <v>B1pass onl1</v>
          </cell>
          <cell r="H142"/>
          <cell r="I142">
            <v>2</v>
          </cell>
          <cell r="J142"/>
          <cell r="K142">
            <v>1</v>
          </cell>
          <cell r="L142"/>
          <cell r="M142"/>
          <cell r="N142"/>
          <cell r="O142"/>
          <cell r="P142" t="str">
            <v>Ageing asset prone to failure. Consider for replacement, storm overflow permit requires screening.</v>
          </cell>
          <cell r="Q142" t="str">
            <v>WPS</v>
          </cell>
          <cell r="R142" t="str">
            <v>Moderate</v>
          </cell>
          <cell r="S142" t="str">
            <v>Y</v>
          </cell>
        </row>
        <row r="143">
          <cell r="C143">
            <v>101473</v>
          </cell>
          <cell r="D143" t="str">
            <v>HAMSEY WTW</v>
          </cell>
          <cell r="E143" t="str">
            <v>Richard White</v>
          </cell>
          <cell r="F143" t="str">
            <v>Lauren Whittick</v>
          </cell>
          <cell r="G143"/>
          <cell r="H143"/>
          <cell r="I143"/>
          <cell r="J143"/>
          <cell r="L143"/>
          <cell r="M143"/>
          <cell r="N143" t="str">
            <v>Y</v>
          </cell>
          <cell r="Q143">
            <v>34.050995937381899</v>
          </cell>
          <cell r="R143" t="str">
            <v>No screen</v>
          </cell>
          <cell r="S143" t="str">
            <v>N</v>
          </cell>
        </row>
        <row r="144">
          <cell r="C144">
            <v>101726</v>
          </cell>
          <cell r="D144" t="str">
            <v>HAMSTREET WTW</v>
          </cell>
          <cell r="E144" t="str">
            <v>Dave Smith</v>
          </cell>
          <cell r="F144" t="str">
            <v>Thomas Payne</v>
          </cell>
          <cell r="K144">
            <v>1</v>
          </cell>
          <cell r="N144"/>
          <cell r="P144" t="str">
            <v>Duty only.</v>
          </cell>
          <cell r="Q144">
            <v>1637.1867872906066</v>
          </cell>
          <cell r="R144" t="str">
            <v>None</v>
          </cell>
          <cell r="S144" t="str">
            <v>Y</v>
          </cell>
        </row>
        <row r="145">
          <cell r="C145">
            <v>100902</v>
          </cell>
          <cell r="D145" t="str">
            <v>HANNINGTON WTW</v>
          </cell>
          <cell r="E145" t="str">
            <v>Luke Young</v>
          </cell>
          <cell r="F145" t="str">
            <v>Nick Whitfield</v>
          </cell>
          <cell r="K145"/>
          <cell r="N145" t="str">
            <v xml:space="preserve">No sreen </v>
          </cell>
          <cell r="P145" t="str">
            <v>WPL package plant</v>
          </cell>
          <cell r="Q145">
            <v>38.6057453479565</v>
          </cell>
          <cell r="R145" t="str">
            <v>No screen</v>
          </cell>
          <cell r="S145" t="str">
            <v>N</v>
          </cell>
        </row>
        <row r="146">
          <cell r="C146">
            <v>101933</v>
          </cell>
          <cell r="D146" t="str">
            <v>HARDHAM WTW</v>
          </cell>
          <cell r="E146" t="str">
            <v>Sophie Arnold</v>
          </cell>
          <cell r="F146" t="str">
            <v>Thomas Newson</v>
          </cell>
          <cell r="K146"/>
          <cell r="N146" t="str">
            <v>Y</v>
          </cell>
          <cell r="Q146">
            <v>21.735965903476934</v>
          </cell>
          <cell r="R146" t="str">
            <v>No screen</v>
          </cell>
          <cell r="S146" t="str">
            <v>N</v>
          </cell>
        </row>
        <row r="147">
          <cell r="C147">
            <v>101718</v>
          </cell>
          <cell r="D147" t="str">
            <v>HARESTOCK WTW</v>
          </cell>
          <cell r="E147" t="str">
            <v>Luke Young</v>
          </cell>
          <cell r="F147" t="str">
            <v>Nick Whitfield</v>
          </cell>
          <cell r="G147" t="str">
            <v>Yes bypass 10mm</v>
          </cell>
          <cell r="I147" t="str">
            <v>y</v>
          </cell>
          <cell r="K147" t="str">
            <v>y</v>
          </cell>
          <cell r="L147" t="str">
            <v>N</v>
          </cell>
          <cell r="N147"/>
          <cell r="O147" t="str">
            <v>storm bypass</v>
          </cell>
          <cell r="Q147">
            <v>17554.724642789995</v>
          </cell>
          <cell r="R147" t="str">
            <v>None</v>
          </cell>
          <cell r="S147" t="str">
            <v>Y</v>
          </cell>
        </row>
        <row r="148">
          <cell r="C148">
            <v>102883</v>
          </cell>
          <cell r="D148" t="str">
            <v>HARRIETSHAM WTW</v>
          </cell>
          <cell r="E148" t="str">
            <v>Richard Burns</v>
          </cell>
          <cell r="F148" t="str">
            <v>Joe Guenigault</v>
          </cell>
          <cell r="K148">
            <v>1</v>
          </cell>
          <cell r="N148"/>
          <cell r="P148" t="str">
            <v>Really poor, not fit for purpose. Bypasses all the time</v>
          </cell>
          <cell r="Q148">
            <v>2100.5074092764257</v>
          </cell>
          <cell r="R148" t="str">
            <v>Major</v>
          </cell>
          <cell r="S148" t="str">
            <v>Y</v>
          </cell>
        </row>
        <row r="149">
          <cell r="C149">
            <v>101395</v>
          </cell>
          <cell r="D149" t="str">
            <v>HARTFIELD WTW</v>
          </cell>
          <cell r="E149" t="str">
            <v>Richard White</v>
          </cell>
          <cell r="F149" t="str">
            <v>Lauren Whittick</v>
          </cell>
          <cell r="G149"/>
          <cell r="H149"/>
          <cell r="I149"/>
          <cell r="J149"/>
          <cell r="K149">
            <v>1</v>
          </cell>
          <cell r="L149"/>
          <cell r="M149"/>
          <cell r="P149" t="str">
            <v>This screen is scheduled for replacement very soon as it is extremely troublesome and fails a lot.</v>
          </cell>
          <cell r="Q149">
            <v>959.88741749844019</v>
          </cell>
          <cell r="R149" t="str">
            <v>None</v>
          </cell>
          <cell r="S149" t="str">
            <v>Y</v>
          </cell>
        </row>
        <row r="150">
          <cell r="C150">
            <v>102427</v>
          </cell>
          <cell r="D150" t="str">
            <v>HARVEL WTW</v>
          </cell>
          <cell r="E150" t="str">
            <v>Richard Burns</v>
          </cell>
          <cell r="F150" t="str">
            <v>Joe Guenigault</v>
          </cell>
          <cell r="K150"/>
          <cell r="N150" t="str">
            <v>Y</v>
          </cell>
          <cell r="Q150">
            <v>49.917148371952742</v>
          </cell>
          <cell r="R150" t="str">
            <v>No screen</v>
          </cell>
          <cell r="S150" t="str">
            <v>N</v>
          </cell>
        </row>
        <row r="151">
          <cell r="C151">
            <v>100110</v>
          </cell>
          <cell r="D151" t="str">
            <v>HAWKHURST NORTH WTW</v>
          </cell>
          <cell r="E151" t="str">
            <v>Dave Smith</v>
          </cell>
          <cell r="F151" t="str">
            <v>Thomas Payne</v>
          </cell>
          <cell r="K151">
            <v>1</v>
          </cell>
          <cell r="N151"/>
          <cell r="P151" t="str">
            <v>Duty only.</v>
          </cell>
          <cell r="Q151">
            <v>1787.7628675720871</v>
          </cell>
          <cell r="R151" t="str">
            <v>None</v>
          </cell>
          <cell r="S151" t="str">
            <v>Y</v>
          </cell>
        </row>
        <row r="152">
          <cell r="C152">
            <v>100489</v>
          </cell>
          <cell r="D152" t="str">
            <v>HAWKHURST SOUTH WTW</v>
          </cell>
          <cell r="E152" t="str">
            <v>Dave Smith</v>
          </cell>
          <cell r="F152" t="str">
            <v>Thomas Payne</v>
          </cell>
          <cell r="K152">
            <v>1</v>
          </cell>
          <cell r="N152"/>
          <cell r="P152" t="str">
            <v>Duty only.</v>
          </cell>
          <cell r="Q152">
            <v>2026.8674189409755</v>
          </cell>
          <cell r="R152" t="str">
            <v>None</v>
          </cell>
          <cell r="S152" t="str">
            <v>Y</v>
          </cell>
        </row>
        <row r="153">
          <cell r="C153">
            <v>100492</v>
          </cell>
          <cell r="D153" t="str">
            <v>HAZELY COMBE ARRETON WTW</v>
          </cell>
          <cell r="E153" t="str">
            <v>Richard Mumford</v>
          </cell>
          <cell r="F153">
            <v>0</v>
          </cell>
          <cell r="K153"/>
          <cell r="L153">
            <v>1</v>
          </cell>
          <cell r="N153"/>
          <cell r="Q153">
            <v>125.22372081030186</v>
          </cell>
          <cell r="R153" t="str">
            <v>None</v>
          </cell>
          <cell r="S153" t="str">
            <v>Y</v>
          </cell>
        </row>
        <row r="154">
          <cell r="C154">
            <v>100311</v>
          </cell>
          <cell r="D154" t="str">
            <v>HEADCORN WTW</v>
          </cell>
          <cell r="E154" t="str">
            <v>Richard Burns</v>
          </cell>
          <cell r="F154" t="str">
            <v>Joe Guenigault</v>
          </cell>
          <cell r="J154">
            <v>1</v>
          </cell>
          <cell r="K154"/>
          <cell r="N154"/>
          <cell r="P154" t="str">
            <v>Old and single point of failure</v>
          </cell>
          <cell r="Q154">
            <v>2864.137827755399</v>
          </cell>
          <cell r="R154" t="str">
            <v>Moderate</v>
          </cell>
          <cell r="S154" t="str">
            <v>Y</v>
          </cell>
        </row>
        <row r="155">
          <cell r="C155">
            <v>100686</v>
          </cell>
          <cell r="D155" t="str">
            <v>HENFIELD WTW</v>
          </cell>
          <cell r="E155" t="str">
            <v>Richard White</v>
          </cell>
          <cell r="F155" t="str">
            <v>Lauren Whittick</v>
          </cell>
          <cell r="G155"/>
          <cell r="H155"/>
          <cell r="I155"/>
          <cell r="J155">
            <v>1</v>
          </cell>
          <cell r="L155"/>
          <cell r="M155"/>
          <cell r="Q155">
            <v>5536.4720540213284</v>
          </cell>
          <cell r="R155" t="str">
            <v>None</v>
          </cell>
          <cell r="S155" t="str">
            <v>Y</v>
          </cell>
        </row>
        <row r="156">
          <cell r="C156">
            <v>101117</v>
          </cell>
          <cell r="D156" t="str">
            <v>HIGH HALDEN WTW</v>
          </cell>
          <cell r="E156" t="str">
            <v>Richard Burns</v>
          </cell>
          <cell r="F156" t="str">
            <v>Joe Guenigault</v>
          </cell>
          <cell r="K156">
            <v>1</v>
          </cell>
          <cell r="N156"/>
          <cell r="P156" t="str">
            <v>Old and fails regularly</v>
          </cell>
          <cell r="Q156">
            <v>1163.9197407342381</v>
          </cell>
          <cell r="R156" t="str">
            <v>Moderate</v>
          </cell>
          <cell r="S156" t="str">
            <v>Y</v>
          </cell>
        </row>
        <row r="157">
          <cell r="C157">
            <v>100470</v>
          </cell>
          <cell r="D157" t="str">
            <v>HIGH HURSTWOOD WTW</v>
          </cell>
          <cell r="E157" t="str">
            <v>Michael Gomm</v>
          </cell>
          <cell r="F157" t="str">
            <v>Ria Knight</v>
          </cell>
          <cell r="K157"/>
          <cell r="N157" t="str">
            <v>y</v>
          </cell>
          <cell r="O157" t="str">
            <v>n</v>
          </cell>
          <cell r="Q157">
            <v>123.26014822467683</v>
          </cell>
          <cell r="R157" t="str">
            <v>No screen</v>
          </cell>
          <cell r="S157" t="str">
            <v>N</v>
          </cell>
        </row>
        <row r="158">
          <cell r="C158">
            <v>101548</v>
          </cell>
          <cell r="D158" t="str">
            <v>HIGHBRIDGE EAST CHILTINGTON WTW</v>
          </cell>
          <cell r="E158" t="str">
            <v>Richard White</v>
          </cell>
          <cell r="F158" t="str">
            <v>Lauren Whittick</v>
          </cell>
          <cell r="G158"/>
          <cell r="H158"/>
          <cell r="I158"/>
          <cell r="J158"/>
          <cell r="L158"/>
          <cell r="M158"/>
          <cell r="N158" t="str">
            <v>Y</v>
          </cell>
          <cell r="Q158">
            <v>22.047967230447998</v>
          </cell>
          <cell r="R158" t="str">
            <v>No screen</v>
          </cell>
          <cell r="S158" t="str">
            <v>N</v>
          </cell>
        </row>
        <row r="159">
          <cell r="C159">
            <v>100885</v>
          </cell>
          <cell r="D159" t="str">
            <v>HIGHBROOK WTW</v>
          </cell>
          <cell r="E159" t="str">
            <v>Richard White</v>
          </cell>
          <cell r="F159" t="str">
            <v>Lauren Whittick</v>
          </cell>
          <cell r="G159"/>
          <cell r="H159"/>
          <cell r="I159"/>
          <cell r="J159"/>
          <cell r="L159"/>
          <cell r="M159"/>
          <cell r="N159" t="str">
            <v>Y</v>
          </cell>
          <cell r="Q159">
            <v>38.7999984240749</v>
          </cell>
          <cell r="R159" t="str">
            <v>No screen</v>
          </cell>
          <cell r="S159" t="str">
            <v>N</v>
          </cell>
        </row>
        <row r="160">
          <cell r="C160">
            <v>101784</v>
          </cell>
          <cell r="D160" t="str">
            <v>HIGHCROSS ALBOURNE WTW</v>
          </cell>
          <cell r="E160" t="str">
            <v>Richard White</v>
          </cell>
          <cell r="F160" t="str">
            <v>Lauren Whittick</v>
          </cell>
          <cell r="G160"/>
          <cell r="H160"/>
          <cell r="I160"/>
          <cell r="J160"/>
          <cell r="L160"/>
          <cell r="M160"/>
          <cell r="N160" t="str">
            <v>Y</v>
          </cell>
          <cell r="Q160">
            <v>51.687281301886102</v>
          </cell>
          <cell r="R160" t="str">
            <v>No screen</v>
          </cell>
          <cell r="S160" t="str">
            <v>N</v>
          </cell>
        </row>
        <row r="161">
          <cell r="C161">
            <v>102684</v>
          </cell>
          <cell r="D161" t="str">
            <v>HIGHFIELDS ASHMANSWORTH WTW</v>
          </cell>
          <cell r="E161" t="str">
            <v>Luke Young</v>
          </cell>
          <cell r="F161" t="str">
            <v>Nick Whitfield</v>
          </cell>
          <cell r="K161"/>
          <cell r="N161" t="str">
            <v>No screen</v>
          </cell>
          <cell r="Q161" t="str">
            <v>Descr.</v>
          </cell>
          <cell r="R161" t="str">
            <v>No screen</v>
          </cell>
          <cell r="S161" t="str">
            <v>N</v>
          </cell>
        </row>
        <row r="162">
          <cell r="C162">
            <v>101636</v>
          </cell>
          <cell r="D162" t="str">
            <v>HIGHWOOD LANE ROOKLEY WTW</v>
          </cell>
          <cell r="E162" t="str">
            <v>Richard Mumford</v>
          </cell>
          <cell r="F162">
            <v>0</v>
          </cell>
          <cell r="K162"/>
          <cell r="N162">
            <v>1</v>
          </cell>
          <cell r="Q162">
            <v>60.089673523815947</v>
          </cell>
          <cell r="R162" t="str">
            <v>No screen</v>
          </cell>
          <cell r="S162" t="str">
            <v>N</v>
          </cell>
        </row>
        <row r="163">
          <cell r="C163">
            <v>102634</v>
          </cell>
          <cell r="D163" t="str">
            <v>HILLBROW KNOWLES MEADOW WTW</v>
          </cell>
          <cell r="E163" t="str">
            <v>Dean Galloway</v>
          </cell>
          <cell r="F163" t="str">
            <v>Peter Smyth</v>
          </cell>
          <cell r="G163"/>
          <cell r="H163"/>
          <cell r="I163"/>
          <cell r="J163"/>
          <cell r="L163"/>
          <cell r="M163"/>
          <cell r="N163" t="str">
            <v>Yes</v>
          </cell>
          <cell r="O163"/>
          <cell r="Q163">
            <v>50.585472100995801</v>
          </cell>
          <cell r="R163" t="str">
            <v>No screen</v>
          </cell>
          <cell r="S163" t="str">
            <v>N</v>
          </cell>
        </row>
        <row r="164">
          <cell r="C164">
            <v>101640</v>
          </cell>
          <cell r="D164" t="str">
            <v>HILLSIDE COTTAGES WEST STOKE WTW</v>
          </cell>
          <cell r="E164" t="str">
            <v>Paul Rooney</v>
          </cell>
          <cell r="F164" t="str">
            <v>Jake Bennett</v>
          </cell>
          <cell r="K164"/>
          <cell r="N164" t="str">
            <v>Y</v>
          </cell>
          <cell r="Q164">
            <v>13.857073931726701</v>
          </cell>
          <cell r="R164" t="str">
            <v>No screen</v>
          </cell>
          <cell r="S164" t="str">
            <v>N</v>
          </cell>
        </row>
        <row r="165">
          <cell r="C165">
            <v>101848</v>
          </cell>
          <cell r="D165" t="str">
            <v>HOLLYCROFT EAST CHILTINGTON WTW</v>
          </cell>
          <cell r="E165" t="str">
            <v>Richard White</v>
          </cell>
          <cell r="F165" t="str">
            <v>Lauren Whittick</v>
          </cell>
          <cell r="G165"/>
          <cell r="H165"/>
          <cell r="I165"/>
          <cell r="J165"/>
          <cell r="L165"/>
          <cell r="M165"/>
          <cell r="N165" t="str">
            <v>Y</v>
          </cell>
          <cell r="Q165">
            <v>75.444037828622683</v>
          </cell>
          <cell r="R165" t="str">
            <v>No screen</v>
          </cell>
          <cell r="S165" t="str">
            <v>N</v>
          </cell>
        </row>
        <row r="166">
          <cell r="C166">
            <v>101090</v>
          </cell>
          <cell r="D166" t="str">
            <v>HOOE WTW</v>
          </cell>
          <cell r="E166" t="str">
            <v>Clive Parsons</v>
          </cell>
          <cell r="F166" t="str">
            <v>Matt Evans</v>
          </cell>
          <cell r="J166">
            <v>1</v>
          </cell>
          <cell r="K166"/>
          <cell r="L166">
            <v>2</v>
          </cell>
          <cell r="N166"/>
          <cell r="Q166">
            <v>1394.4492640369076</v>
          </cell>
          <cell r="R166" t="str">
            <v>None</v>
          </cell>
          <cell r="S166" t="str">
            <v>Y</v>
          </cell>
        </row>
        <row r="167">
          <cell r="C167">
            <v>102406</v>
          </cell>
          <cell r="D167" t="str">
            <v>HORSHAM NEW WTW</v>
          </cell>
          <cell r="E167" t="str">
            <v>Alex Hurst</v>
          </cell>
          <cell r="F167" t="str">
            <v>Lauren Whittick</v>
          </cell>
          <cell r="I167">
            <v>2</v>
          </cell>
          <cell r="K167"/>
          <cell r="N167"/>
          <cell r="P167" t="str">
            <v xml:space="preserve">Poor design requires frequent unblocking, changed in new scheme </v>
          </cell>
          <cell r="Q167">
            <v>73279.581055334536</v>
          </cell>
          <cell r="R167" t="str">
            <v>None</v>
          </cell>
          <cell r="S167" t="str">
            <v>Y</v>
          </cell>
        </row>
        <row r="168">
          <cell r="C168">
            <v>100728</v>
          </cell>
          <cell r="D168" t="str">
            <v>HORSMONDEN WTW</v>
          </cell>
          <cell r="E168" t="str">
            <v>Dave Smith</v>
          </cell>
          <cell r="F168" t="str">
            <v>Thomas Payne</v>
          </cell>
          <cell r="H168">
            <v>2</v>
          </cell>
          <cell r="K168"/>
          <cell r="N168"/>
          <cell r="P168" t="str">
            <v>Duty/Standby.</v>
          </cell>
          <cell r="Q168">
            <v>7669.0784061582663</v>
          </cell>
          <cell r="R168" t="str">
            <v>None</v>
          </cell>
          <cell r="S168" t="str">
            <v>Y</v>
          </cell>
        </row>
        <row r="169">
          <cell r="C169">
            <v>103096</v>
          </cell>
          <cell r="D169" t="str">
            <v>HORSTED KEYNES WTW</v>
          </cell>
          <cell r="E169" t="str">
            <v>Richard White</v>
          </cell>
          <cell r="F169" t="str">
            <v>Lauren Whittick</v>
          </cell>
          <cell r="G169"/>
          <cell r="H169"/>
          <cell r="I169">
            <v>1</v>
          </cell>
          <cell r="J169"/>
          <cell r="L169"/>
          <cell r="M169"/>
          <cell r="Q169">
            <v>1179.1901643713231</v>
          </cell>
          <cell r="R169" t="str">
            <v>None</v>
          </cell>
          <cell r="S169" t="str">
            <v>Y</v>
          </cell>
        </row>
        <row r="170">
          <cell r="C170">
            <v>100296</v>
          </cell>
          <cell r="D170" t="str">
            <v>HOUGHTON WTW</v>
          </cell>
          <cell r="E170" t="str">
            <v>Sophie Arnold</v>
          </cell>
          <cell r="F170" t="str">
            <v>Thomas Newson</v>
          </cell>
          <cell r="K170"/>
          <cell r="N170" t="str">
            <v>Y</v>
          </cell>
          <cell r="Q170">
            <v>90.810615836556536</v>
          </cell>
          <cell r="R170" t="str">
            <v>No screen</v>
          </cell>
          <cell r="S170" t="str">
            <v>N</v>
          </cell>
        </row>
        <row r="171">
          <cell r="C171">
            <v>100056</v>
          </cell>
          <cell r="D171" t="str">
            <v>HURST GREEN WTW</v>
          </cell>
          <cell r="E171" t="str">
            <v>Stuart Wolfe</v>
          </cell>
          <cell r="F171" t="str">
            <v>Matt Evans</v>
          </cell>
          <cell r="K171"/>
          <cell r="N171"/>
          <cell r="Q171">
            <v>1934.41379544954</v>
          </cell>
          <cell r="R171" t="str">
            <v>No screen</v>
          </cell>
          <cell r="S171" t="str">
            <v>N</v>
          </cell>
        </row>
        <row r="172">
          <cell r="C172">
            <v>103282</v>
          </cell>
          <cell r="D172" t="str">
            <v>HYTHE WTW</v>
          </cell>
          <cell r="E172" t="str">
            <v>Tony Morley</v>
          </cell>
          <cell r="F172" t="str">
            <v>Grahame Andrews</v>
          </cell>
          <cell r="I172">
            <v>1</v>
          </cell>
          <cell r="J172" t="str">
            <v xml:space="preserve">2 on the cup screens </v>
          </cell>
          <cell r="K172">
            <v>2</v>
          </cell>
          <cell r="M172" t="str">
            <v xml:space="preserve">2 x cup screens </v>
          </cell>
          <cell r="N172"/>
          <cell r="O172" t="str">
            <v xml:space="preserve">yes </v>
          </cell>
          <cell r="P172" t="str">
            <v xml:space="preserve">2 x cup sreens are being replaced with escaltaors </v>
          </cell>
          <cell r="Q172">
            <v>20011.720895178609</v>
          </cell>
          <cell r="R172" t="str">
            <v>None</v>
          </cell>
          <cell r="S172" t="str">
            <v>Y</v>
          </cell>
        </row>
        <row r="173">
          <cell r="C173">
            <v>101125</v>
          </cell>
          <cell r="D173" t="str">
            <v>ICKLESHAM WTW</v>
          </cell>
          <cell r="E173" t="str">
            <v>Stuart Wolfe</v>
          </cell>
          <cell r="F173" t="str">
            <v>Matt Evans</v>
          </cell>
          <cell r="G173">
            <v>1</v>
          </cell>
          <cell r="K173"/>
          <cell r="N173"/>
          <cell r="Q173">
            <v>883.09504632871915</v>
          </cell>
          <cell r="R173" t="str">
            <v>No screen</v>
          </cell>
          <cell r="S173" t="str">
            <v>N</v>
          </cell>
        </row>
        <row r="174">
          <cell r="C174">
            <v>101388</v>
          </cell>
          <cell r="D174" t="str">
            <v>IDEN GREEN WTW</v>
          </cell>
          <cell r="E174" t="str">
            <v>Dave Smith</v>
          </cell>
          <cell r="F174" t="str">
            <v>Thomas Payne</v>
          </cell>
          <cell r="K174"/>
          <cell r="N174" t="str">
            <v>X</v>
          </cell>
          <cell r="P174" t="str">
            <v>Septic Tank.</v>
          </cell>
          <cell r="Q174">
            <v>296.00706306968158</v>
          </cell>
          <cell r="R174" t="str">
            <v>No screen</v>
          </cell>
          <cell r="S174" t="str">
            <v>N</v>
          </cell>
        </row>
        <row r="175">
          <cell r="C175">
            <v>102386</v>
          </cell>
          <cell r="D175" t="str">
            <v>IDEN WTW</v>
          </cell>
          <cell r="E175" t="str">
            <v>Stuart Wolfe</v>
          </cell>
          <cell r="F175" t="str">
            <v>Matt Evans</v>
          </cell>
          <cell r="G175">
            <v>1</v>
          </cell>
          <cell r="K175">
            <v>1</v>
          </cell>
          <cell r="N175"/>
          <cell r="P175" t="str">
            <v>on scheme</v>
          </cell>
          <cell r="Q175">
            <v>1952.3289132319114</v>
          </cell>
          <cell r="R175" t="str">
            <v>No screen</v>
          </cell>
          <cell r="S175" t="str">
            <v>N</v>
          </cell>
        </row>
        <row r="176">
          <cell r="C176">
            <v>102560</v>
          </cell>
          <cell r="D176" t="str">
            <v>ITCHINGFIELD WTW</v>
          </cell>
          <cell r="E176" t="str">
            <v>Sophie Arnold</v>
          </cell>
          <cell r="F176" t="str">
            <v>Thomas Newson</v>
          </cell>
          <cell r="K176"/>
          <cell r="N176" t="str">
            <v>Y</v>
          </cell>
          <cell r="Q176">
            <v>78.161641742266895</v>
          </cell>
          <cell r="R176" t="str">
            <v>No screen</v>
          </cell>
          <cell r="S176" t="str">
            <v>N</v>
          </cell>
        </row>
        <row r="177">
          <cell r="C177">
            <v>103121</v>
          </cell>
          <cell r="D177" t="str">
            <v>IVY DOWN LANE OAKLEY WTW</v>
          </cell>
          <cell r="E177" t="str">
            <v>Luke Young</v>
          </cell>
          <cell r="F177" t="str">
            <v>Nick Whitfield</v>
          </cell>
          <cell r="G177" t="str">
            <v>Y 20mm</v>
          </cell>
          <cell r="K177"/>
          <cell r="N177"/>
          <cell r="Q177">
            <v>5074.6242336189762</v>
          </cell>
          <cell r="R177" t="str">
            <v>No screen</v>
          </cell>
          <cell r="S177" t="str">
            <v>N</v>
          </cell>
        </row>
        <row r="178">
          <cell r="C178">
            <v>101549</v>
          </cell>
          <cell r="D178" t="str">
            <v>IVYCHURCH WTW</v>
          </cell>
          <cell r="E178" t="str">
            <v>Dave Smith</v>
          </cell>
          <cell r="F178" t="str">
            <v>Thomas Payne</v>
          </cell>
          <cell r="K178"/>
          <cell r="N178" t="str">
            <v>X</v>
          </cell>
          <cell r="P178" t="str">
            <v>Descriptive RBC.</v>
          </cell>
          <cell r="Q178">
            <v>132.69323773635799</v>
          </cell>
          <cell r="R178" t="str">
            <v>No screen</v>
          </cell>
          <cell r="S178" t="str">
            <v>N</v>
          </cell>
        </row>
        <row r="179">
          <cell r="C179">
            <v>100207</v>
          </cell>
          <cell r="D179" t="str">
            <v>KILNDOWN WTW</v>
          </cell>
          <cell r="E179" t="str">
            <v>Dave Smith</v>
          </cell>
          <cell r="F179" t="str">
            <v>Thomas Payne</v>
          </cell>
          <cell r="K179"/>
          <cell r="N179" t="str">
            <v>X</v>
          </cell>
          <cell r="P179" t="str">
            <v>Septic Tank.</v>
          </cell>
          <cell r="Q179">
            <v>348.06131228772301</v>
          </cell>
          <cell r="R179" t="str">
            <v>No screen</v>
          </cell>
          <cell r="S179" t="str">
            <v>N</v>
          </cell>
        </row>
        <row r="180">
          <cell r="C180">
            <v>100334</v>
          </cell>
          <cell r="D180" t="str">
            <v>KINGS SOMBORNE WTW</v>
          </cell>
          <cell r="E180" t="str">
            <v>Luke Young</v>
          </cell>
          <cell r="F180" t="str">
            <v>Nick Whitfield</v>
          </cell>
          <cell r="K180"/>
          <cell r="N180"/>
          <cell r="Q180">
            <v>2322.924993943031</v>
          </cell>
          <cell r="R180" t="str">
            <v>None</v>
          </cell>
          <cell r="S180" t="str">
            <v>Y</v>
          </cell>
        </row>
        <row r="181">
          <cell r="C181">
            <v>101316</v>
          </cell>
          <cell r="D181" t="str">
            <v>KINGSTON HOLLOW WTW</v>
          </cell>
          <cell r="E181" t="str">
            <v>Steve James</v>
          </cell>
          <cell r="F181" t="str">
            <v>Ria Knight</v>
          </cell>
          <cell r="K181">
            <v>1</v>
          </cell>
          <cell r="N181"/>
          <cell r="P181" t="str">
            <v>Haige screen</v>
          </cell>
          <cell r="Q181">
            <v>1040.6948000504915</v>
          </cell>
          <cell r="R181" t="str">
            <v>None</v>
          </cell>
          <cell r="S181" t="str">
            <v>Y</v>
          </cell>
        </row>
        <row r="182">
          <cell r="C182">
            <v>101914</v>
          </cell>
          <cell r="D182" t="str">
            <v>KIRDFORD WTW</v>
          </cell>
          <cell r="E182" t="str">
            <v>Sophie Arnold</v>
          </cell>
          <cell r="F182" t="str">
            <v>Thomas Newson</v>
          </cell>
          <cell r="J182">
            <v>1</v>
          </cell>
          <cell r="K182"/>
          <cell r="N182"/>
          <cell r="Q182">
            <v>626.21865211208899</v>
          </cell>
          <cell r="R182" t="str">
            <v>None</v>
          </cell>
          <cell r="S182" t="str">
            <v>Y</v>
          </cell>
        </row>
        <row r="183">
          <cell r="C183">
            <v>102424</v>
          </cell>
          <cell r="D183" t="str">
            <v>KNIGHTON WTW</v>
          </cell>
          <cell r="E183" t="str">
            <v>Richard Mumford</v>
          </cell>
          <cell r="F183">
            <v>0</v>
          </cell>
          <cell r="K183"/>
          <cell r="N183">
            <v>1</v>
          </cell>
          <cell r="Q183">
            <v>27.153817147379606</v>
          </cell>
          <cell r="R183" t="str">
            <v>No screen</v>
          </cell>
          <cell r="S183" t="str">
            <v>N</v>
          </cell>
        </row>
        <row r="184">
          <cell r="C184">
            <v>102356</v>
          </cell>
          <cell r="D184" t="str">
            <v>LAMBERHURST WTW</v>
          </cell>
          <cell r="E184" t="str">
            <v>Dave Smith</v>
          </cell>
          <cell r="F184" t="str">
            <v>Thomas Payne</v>
          </cell>
          <cell r="J184">
            <v>1</v>
          </cell>
          <cell r="K184"/>
          <cell r="N184"/>
          <cell r="P184" t="str">
            <v>Duty only.</v>
          </cell>
          <cell r="Q184">
            <v>1076.5110157982897</v>
          </cell>
          <cell r="R184" t="str">
            <v>None</v>
          </cell>
          <cell r="S184" t="str">
            <v>Y</v>
          </cell>
        </row>
        <row r="185">
          <cell r="C185">
            <v>100723</v>
          </cell>
          <cell r="D185" t="str">
            <v>LAVANT WTW</v>
          </cell>
          <cell r="E185" t="str">
            <v>Paul Rooney</v>
          </cell>
          <cell r="F185" t="str">
            <v>Jake Bennett</v>
          </cell>
          <cell r="G185"/>
          <cell r="H185"/>
          <cell r="I185"/>
          <cell r="J185"/>
          <cell r="K185">
            <v>1</v>
          </cell>
          <cell r="L185"/>
          <cell r="M185"/>
          <cell r="N185"/>
          <cell r="O185"/>
          <cell r="P185" t="str">
            <v xml:space="preserve">Total rubbish and does not work often breaks even when working does not remove rag. </v>
          </cell>
          <cell r="Q185">
            <v>2689.4593401477614</v>
          </cell>
          <cell r="R185" t="str">
            <v>Major</v>
          </cell>
          <cell r="S185" t="str">
            <v>Y</v>
          </cell>
        </row>
        <row r="186">
          <cell r="C186">
            <v>102511</v>
          </cell>
          <cell r="D186" t="str">
            <v>LEEDS WTW</v>
          </cell>
          <cell r="E186" t="str">
            <v>Richard Burns</v>
          </cell>
          <cell r="F186" t="str">
            <v>Joe Guenigault</v>
          </cell>
          <cell r="G186"/>
          <cell r="H186"/>
          <cell r="I186"/>
          <cell r="J186">
            <v>1</v>
          </cell>
          <cell r="K186"/>
          <cell r="L186"/>
          <cell r="M186"/>
          <cell r="N186"/>
          <cell r="O186"/>
          <cell r="P186" t="str">
            <v>This is a hire screen as the origional bandscreen fell to pieces</v>
          </cell>
          <cell r="Q186">
            <v>4443.426281245067</v>
          </cell>
          <cell r="R186" t="str">
            <v>Major</v>
          </cell>
          <cell r="S186" t="str">
            <v>Y</v>
          </cell>
        </row>
        <row r="187">
          <cell r="C187">
            <v>102287</v>
          </cell>
          <cell r="D187" t="str">
            <v>LENHAM WTW</v>
          </cell>
          <cell r="E187" t="str">
            <v>Richard Burns</v>
          </cell>
          <cell r="F187" t="str">
            <v>Joe Guenigault</v>
          </cell>
          <cell r="I187">
            <v>1</v>
          </cell>
          <cell r="K187"/>
          <cell r="N187"/>
          <cell r="P187" t="str">
            <v>Single point of failure and old not regularly serviced</v>
          </cell>
          <cell r="Q187">
            <v>3119.9840309562596</v>
          </cell>
          <cell r="R187" t="str">
            <v>Moderate</v>
          </cell>
          <cell r="S187" t="str">
            <v>Y</v>
          </cell>
        </row>
        <row r="188">
          <cell r="C188">
            <v>100114</v>
          </cell>
          <cell r="D188" t="str">
            <v>LEVETTS LANE BODIAM WTW</v>
          </cell>
          <cell r="E188" t="str">
            <v>Stuart Wolfe</v>
          </cell>
          <cell r="F188" t="str">
            <v>Matt Evans</v>
          </cell>
          <cell r="K188"/>
          <cell r="N188"/>
          <cell r="Q188">
            <v>97.431501661454504</v>
          </cell>
          <cell r="R188" t="str">
            <v>No screen</v>
          </cell>
          <cell r="S188" t="str">
            <v>N</v>
          </cell>
        </row>
        <row r="189">
          <cell r="C189">
            <v>101468</v>
          </cell>
          <cell r="D189" t="str">
            <v>LIDSEY WTW</v>
          </cell>
          <cell r="E189" t="str">
            <v>Paul Rooney</v>
          </cell>
          <cell r="F189" t="str">
            <v>Jake Bennett</v>
          </cell>
          <cell r="I189">
            <v>2</v>
          </cell>
          <cell r="K189"/>
          <cell r="N189"/>
          <cell r="P189" t="str">
            <v xml:space="preserve">Screens do breakdown and are soon to not be fit for purpose. Quote from Eriks to replace screens and handling which is duty only awaiting approval. </v>
          </cell>
          <cell r="Q189">
            <v>25650.453617137508</v>
          </cell>
          <cell r="R189" t="str">
            <v>Moderate</v>
          </cell>
          <cell r="S189" t="str">
            <v>Y</v>
          </cell>
        </row>
        <row r="190">
          <cell r="C190">
            <v>102078</v>
          </cell>
          <cell r="D190" t="str">
            <v>LIME PARK HERSTMONCEUX WTW</v>
          </cell>
          <cell r="E190" t="str">
            <v>Clive Parsons</v>
          </cell>
          <cell r="F190" t="str">
            <v>Matt Evans</v>
          </cell>
          <cell r="K190"/>
          <cell r="L190">
            <v>1</v>
          </cell>
          <cell r="N190"/>
          <cell r="Q190">
            <v>66.155413080990499</v>
          </cell>
          <cell r="R190" t="str">
            <v>None</v>
          </cell>
          <cell r="S190" t="str">
            <v>Y</v>
          </cell>
        </row>
        <row r="191">
          <cell r="C191">
            <v>103158</v>
          </cell>
          <cell r="D191" t="str">
            <v>LINGFIELD WTW</v>
          </cell>
          <cell r="E191" t="str">
            <v>Danny Hunt</v>
          </cell>
          <cell r="F191" t="str">
            <v>Chelsea Payne</v>
          </cell>
          <cell r="I191">
            <v>2</v>
          </cell>
          <cell r="K191"/>
          <cell r="N191"/>
          <cell r="P191" t="str">
            <v>2x washpactors being replaced but screens need replacing too.</v>
          </cell>
          <cell r="Q191">
            <v>10741.321599478464</v>
          </cell>
          <cell r="R191" t="str">
            <v>None</v>
          </cell>
          <cell r="S191" t="str">
            <v>Y</v>
          </cell>
        </row>
        <row r="192">
          <cell r="C192">
            <v>100009</v>
          </cell>
          <cell r="D192" t="str">
            <v>LINTON WTW</v>
          </cell>
          <cell r="E192" t="str">
            <v>Richard Burns</v>
          </cell>
          <cell r="F192" t="str">
            <v>Joe Guenigault</v>
          </cell>
          <cell r="K192"/>
          <cell r="N192" t="str">
            <v>Y</v>
          </cell>
          <cell r="Q192">
            <v>312.00726617167226</v>
          </cell>
          <cell r="R192" t="str">
            <v>No screen</v>
          </cell>
          <cell r="S192" t="str">
            <v>N</v>
          </cell>
        </row>
        <row r="193">
          <cell r="C193">
            <v>102943</v>
          </cell>
          <cell r="D193" t="str">
            <v>LISS HILLBROW WTW</v>
          </cell>
          <cell r="E193" t="str">
            <v>Dean Galloway</v>
          </cell>
          <cell r="F193" t="str">
            <v>Peter Smyth</v>
          </cell>
          <cell r="G193"/>
          <cell r="H193"/>
          <cell r="I193"/>
          <cell r="J193"/>
          <cell r="L193"/>
          <cell r="M193"/>
          <cell r="N193" t="str">
            <v>Yes</v>
          </cell>
          <cell r="O193"/>
          <cell r="Q193">
            <v>126.32635145964521</v>
          </cell>
          <cell r="R193" t="str">
            <v>No screen</v>
          </cell>
          <cell r="S193" t="str">
            <v>N</v>
          </cell>
        </row>
        <row r="194">
          <cell r="C194">
            <v>103117</v>
          </cell>
          <cell r="D194" t="str">
            <v>LISS WTW</v>
          </cell>
          <cell r="E194" t="str">
            <v>Dean Galloway</v>
          </cell>
          <cell r="F194" t="str">
            <v>Peter Smyth</v>
          </cell>
          <cell r="G194"/>
          <cell r="H194"/>
          <cell r="I194"/>
          <cell r="J194">
            <v>1</v>
          </cell>
          <cell r="L194"/>
          <cell r="M194"/>
          <cell r="O194" t="str">
            <v>No</v>
          </cell>
          <cell r="P194" t="str">
            <v>All flows are screened prior to storm weir</v>
          </cell>
          <cell r="Q194">
            <v>6247.9226914233932</v>
          </cell>
          <cell r="R194" t="str">
            <v>None</v>
          </cell>
          <cell r="S194" t="str">
            <v>Y</v>
          </cell>
        </row>
        <row r="195">
          <cell r="C195">
            <v>100091</v>
          </cell>
          <cell r="D195" t="str">
            <v>LOWER BEEDING WTW</v>
          </cell>
          <cell r="E195" t="str">
            <v>Richard White</v>
          </cell>
          <cell r="F195" t="str">
            <v>Lauren Whittick</v>
          </cell>
          <cell r="G195"/>
          <cell r="H195"/>
          <cell r="I195"/>
          <cell r="J195"/>
          <cell r="L195" t="str">
            <v>Y</v>
          </cell>
          <cell r="M195"/>
          <cell r="Q195">
            <v>357.45783806255139</v>
          </cell>
          <cell r="R195" t="str">
            <v>None</v>
          </cell>
          <cell r="S195" t="str">
            <v>Y</v>
          </cell>
        </row>
        <row r="196">
          <cell r="C196">
            <v>101022</v>
          </cell>
          <cell r="D196" t="str">
            <v>LOXWOOD WTW</v>
          </cell>
          <cell r="E196" t="str">
            <v>Sophie Arnold</v>
          </cell>
          <cell r="F196" t="str">
            <v>Thomas Newson</v>
          </cell>
          <cell r="J196">
            <v>1</v>
          </cell>
          <cell r="K196"/>
          <cell r="N196"/>
          <cell r="Q196">
            <v>3550.055547944075</v>
          </cell>
          <cell r="R196" t="str">
            <v>None</v>
          </cell>
          <cell r="S196" t="str">
            <v>Y</v>
          </cell>
        </row>
        <row r="197">
          <cell r="C197">
            <v>102881</v>
          </cell>
          <cell r="D197" t="str">
            <v>LUDDESDOWN WTW</v>
          </cell>
          <cell r="E197" t="str">
            <v>Richard Burns</v>
          </cell>
          <cell r="F197" t="str">
            <v>Joe Guenigault</v>
          </cell>
          <cell r="K197"/>
          <cell r="N197" t="str">
            <v>Y</v>
          </cell>
          <cell r="Q197">
            <v>100.985003573082</v>
          </cell>
          <cell r="R197" t="str">
            <v>No screen</v>
          </cell>
          <cell r="S197" t="str">
            <v>N</v>
          </cell>
        </row>
        <row r="198">
          <cell r="C198">
            <v>101055</v>
          </cell>
          <cell r="D198" t="str">
            <v>LUDGERSHALL WTW</v>
          </cell>
          <cell r="E198" t="str">
            <v>Luke Young</v>
          </cell>
          <cell r="F198" t="str">
            <v>Nick Whitfield</v>
          </cell>
          <cell r="K198" t="str">
            <v>y</v>
          </cell>
          <cell r="N198"/>
          <cell r="Q198">
            <v>3886.560810552598</v>
          </cell>
          <cell r="R198" t="str">
            <v>None</v>
          </cell>
          <cell r="S198" t="str">
            <v>Y</v>
          </cell>
        </row>
        <row r="199">
          <cell r="C199">
            <v>102540</v>
          </cell>
          <cell r="D199" t="str">
            <v>LUNSFORDS CROSS WTW</v>
          </cell>
          <cell r="E199" t="str">
            <v>Clive Parsons</v>
          </cell>
          <cell r="F199" t="str">
            <v>Matt Evans</v>
          </cell>
          <cell r="K199"/>
          <cell r="L199">
            <v>2</v>
          </cell>
          <cell r="N199"/>
          <cell r="Q199">
            <v>190.89501539130822</v>
          </cell>
          <cell r="R199" t="str">
            <v>None</v>
          </cell>
          <cell r="S199" t="str">
            <v>Y</v>
          </cell>
        </row>
        <row r="200">
          <cell r="C200">
            <v>102831</v>
          </cell>
          <cell r="D200" t="str">
            <v>LURGASHALL WTW</v>
          </cell>
          <cell r="E200" t="str">
            <v>Sophie Arnold</v>
          </cell>
          <cell r="F200" t="str">
            <v>Thomas Newson</v>
          </cell>
          <cell r="K200"/>
          <cell r="N200" t="str">
            <v>Y</v>
          </cell>
          <cell r="Q200">
            <v>179.47543067598301</v>
          </cell>
          <cell r="R200" t="str">
            <v>No screen</v>
          </cell>
          <cell r="S200" t="str">
            <v>N</v>
          </cell>
        </row>
        <row r="201">
          <cell r="C201">
            <v>101662</v>
          </cell>
          <cell r="D201" t="str">
            <v>LUXFORDS LANE EAST GRINSTEAD WTW</v>
          </cell>
          <cell r="E201" t="str">
            <v>Richard White</v>
          </cell>
          <cell r="F201" t="str">
            <v>Lauren Whittick</v>
          </cell>
          <cell r="G201"/>
          <cell r="H201"/>
          <cell r="I201">
            <v>2</v>
          </cell>
          <cell r="J201"/>
          <cell r="L201"/>
          <cell r="M201"/>
          <cell r="Q201">
            <v>9781.6190768525466</v>
          </cell>
          <cell r="R201" t="str">
            <v>None</v>
          </cell>
          <cell r="S201" t="str">
            <v>Y</v>
          </cell>
        </row>
        <row r="202">
          <cell r="C202">
            <v>102466</v>
          </cell>
          <cell r="D202" t="str">
            <v>LYDD WTW</v>
          </cell>
          <cell r="E202" t="str">
            <v>Dave Smith</v>
          </cell>
          <cell r="F202" t="str">
            <v>Thomas Payne</v>
          </cell>
          <cell r="G202" t="str">
            <v>X</v>
          </cell>
          <cell r="K202"/>
          <cell r="N202"/>
          <cell r="P202" t="str">
            <v>Upward flow.</v>
          </cell>
          <cell r="Q202">
            <v>3835.5251759155212</v>
          </cell>
          <cell r="R202" t="str">
            <v>No screen</v>
          </cell>
          <cell r="S202" t="str">
            <v>N</v>
          </cell>
        </row>
        <row r="203">
          <cell r="C203">
            <v>100377</v>
          </cell>
          <cell r="D203" t="str">
            <v>LYE LANE WEST STOKE WTW</v>
          </cell>
          <cell r="E203" t="str">
            <v>Paul Rooney</v>
          </cell>
          <cell r="F203" t="str">
            <v>Jake Bennett</v>
          </cell>
          <cell r="K203"/>
          <cell r="N203" t="str">
            <v>Y</v>
          </cell>
          <cell r="Q203">
            <v>71.725504655290607</v>
          </cell>
          <cell r="R203" t="str">
            <v>No screen</v>
          </cell>
          <cell r="S203" t="str">
            <v>N</v>
          </cell>
        </row>
        <row r="204">
          <cell r="C204">
            <v>102223</v>
          </cell>
          <cell r="D204" t="str">
            <v>LYNDHURST WTW</v>
          </cell>
          <cell r="E204" t="str">
            <v>Dan Spearman</v>
          </cell>
          <cell r="F204" t="str">
            <v>Sadie Holcombe</v>
          </cell>
          <cell r="I204">
            <v>1</v>
          </cell>
          <cell r="K204"/>
          <cell r="N204"/>
          <cell r="P204" t="str">
            <v xml:space="preserve">Duty only - Have no option for down time as duty only </v>
          </cell>
          <cell r="Q204">
            <v>3106.52352914531</v>
          </cell>
          <cell r="R204" t="str">
            <v>None</v>
          </cell>
          <cell r="S204" t="str">
            <v>Y</v>
          </cell>
        </row>
        <row r="205">
          <cell r="C205">
            <v>102212</v>
          </cell>
          <cell r="D205" t="str">
            <v>MAGPIE LANE HORSHAM WTW</v>
          </cell>
          <cell r="E205" t="str">
            <v>Richard White</v>
          </cell>
          <cell r="F205" t="str">
            <v>Lauren Whittick</v>
          </cell>
          <cell r="G205"/>
          <cell r="H205"/>
          <cell r="I205"/>
          <cell r="J205"/>
          <cell r="L205"/>
          <cell r="M205"/>
          <cell r="N205" t="str">
            <v>Y</v>
          </cell>
          <cell r="Q205">
            <v>105.16783026558301</v>
          </cell>
          <cell r="R205" t="str">
            <v>No screen</v>
          </cell>
          <cell r="S205" t="str">
            <v>N</v>
          </cell>
        </row>
        <row r="206">
          <cell r="C206">
            <v>100654</v>
          </cell>
          <cell r="D206" t="str">
            <v>MANNINGS HEATH WTW</v>
          </cell>
          <cell r="E206" t="str">
            <v>Richard White</v>
          </cell>
          <cell r="F206" t="str">
            <v>Lauren Whittick</v>
          </cell>
          <cell r="G206"/>
          <cell r="H206"/>
          <cell r="I206">
            <v>1</v>
          </cell>
          <cell r="J206"/>
          <cell r="L206"/>
          <cell r="M206"/>
          <cell r="Q206">
            <v>1069.7922319290365</v>
          </cell>
          <cell r="R206" t="str">
            <v>None</v>
          </cell>
          <cell r="S206" t="str">
            <v>Y</v>
          </cell>
        </row>
        <row r="207">
          <cell r="C207">
            <v>101558</v>
          </cell>
          <cell r="D207" t="str">
            <v>MARESFIELD WTW</v>
          </cell>
          <cell r="E207" t="str">
            <v>Michael Gomm</v>
          </cell>
          <cell r="F207" t="str">
            <v>Ria Knight</v>
          </cell>
          <cell r="K207">
            <v>1</v>
          </cell>
          <cell r="N207"/>
          <cell r="O207" t="str">
            <v>y</v>
          </cell>
          <cell r="Q207">
            <v>1742.4521245104033</v>
          </cell>
          <cell r="R207" t="str">
            <v>None</v>
          </cell>
          <cell r="S207" t="str">
            <v>Y</v>
          </cell>
        </row>
        <row r="208">
          <cell r="C208">
            <v>100140</v>
          </cell>
          <cell r="D208" t="str">
            <v>MARKBEECH WTW</v>
          </cell>
          <cell r="E208" t="str">
            <v>Danny Hunt</v>
          </cell>
          <cell r="F208" t="str">
            <v>Chelsea Payne</v>
          </cell>
          <cell r="K208"/>
          <cell r="L208" t="str">
            <v>Y</v>
          </cell>
          <cell r="N208"/>
          <cell r="Q208">
            <v>35.684352033256197</v>
          </cell>
          <cell r="R208" t="str">
            <v>None</v>
          </cell>
          <cell r="S208" t="str">
            <v>Y</v>
          </cell>
        </row>
        <row r="209">
          <cell r="C209">
            <v>100070</v>
          </cell>
          <cell r="D209" t="str">
            <v>MAY STREET HERNE BAY WTW</v>
          </cell>
          <cell r="E209" t="str">
            <v>Kyle Rayner</v>
          </cell>
          <cell r="F209" t="str">
            <v>Richard Pearce</v>
          </cell>
          <cell r="H209">
            <v>2</v>
          </cell>
          <cell r="I209"/>
          <cell r="J209"/>
          <cell r="K209"/>
          <cell r="N209"/>
          <cell r="O209" t="str">
            <v>Esculator 1</v>
          </cell>
          <cell r="P209"/>
          <cell r="Q209">
            <v>40802.600491008416</v>
          </cell>
          <cell r="R209" t="str">
            <v>None</v>
          </cell>
          <cell r="S209" t="str">
            <v>Y</v>
          </cell>
        </row>
        <row r="210">
          <cell r="C210">
            <v>102471</v>
          </cell>
          <cell r="D210" t="str">
            <v>MERES FARM MAYFIELD WTW</v>
          </cell>
          <cell r="E210" t="str">
            <v>Michael Gomm</v>
          </cell>
          <cell r="F210" t="str">
            <v>Ria Knight</v>
          </cell>
          <cell r="K210">
            <v>1</v>
          </cell>
          <cell r="N210"/>
          <cell r="O210" t="str">
            <v>y</v>
          </cell>
          <cell r="Q210">
            <v>1791.5068466695791</v>
          </cell>
          <cell r="R210" t="str">
            <v>None</v>
          </cell>
          <cell r="S210" t="str">
            <v>Y</v>
          </cell>
        </row>
        <row r="211">
          <cell r="C211">
            <v>102201</v>
          </cell>
          <cell r="D211" t="str">
            <v>MILFORD ROAD PENNINGTON WTW</v>
          </cell>
          <cell r="E211" t="str">
            <v>Dan Spearman</v>
          </cell>
          <cell r="F211" t="str">
            <v>Sadie Holcombe</v>
          </cell>
          <cell r="I211">
            <v>3</v>
          </cell>
          <cell r="K211"/>
          <cell r="N211"/>
          <cell r="P211" t="str">
            <v>D/A/S</v>
          </cell>
          <cell r="Q211">
            <v>54961.596943096964</v>
          </cell>
          <cell r="R211" t="str">
            <v>None</v>
          </cell>
          <cell r="S211" t="str">
            <v>Y</v>
          </cell>
        </row>
        <row r="212">
          <cell r="C212">
            <v>102716</v>
          </cell>
          <cell r="D212" t="str">
            <v>MILL CORNER NORTHIAM WTW</v>
          </cell>
          <cell r="E212" t="str">
            <v>Stuart Wolfe</v>
          </cell>
          <cell r="F212" t="str">
            <v>Matt Evans</v>
          </cell>
          <cell r="K212">
            <v>1</v>
          </cell>
          <cell r="N212"/>
          <cell r="O212" t="str">
            <v>Y</v>
          </cell>
          <cell r="Q212">
            <v>165.187951509486</v>
          </cell>
          <cell r="R212" t="str">
            <v>None</v>
          </cell>
          <cell r="S212" t="str">
            <v>Y</v>
          </cell>
        </row>
        <row r="213">
          <cell r="C213">
            <v>100368</v>
          </cell>
          <cell r="D213" t="str">
            <v>MILLBROOK WTW</v>
          </cell>
          <cell r="E213" t="str">
            <v>Craig Challenor</v>
          </cell>
          <cell r="F213" t="str">
            <v>Sadie Holcombe</v>
          </cell>
          <cell r="G213">
            <v>4</v>
          </cell>
          <cell r="K213"/>
          <cell r="N213"/>
          <cell r="Q213">
            <v>146676.15937855525</v>
          </cell>
          <cell r="R213" t="str">
            <v>No screen</v>
          </cell>
          <cell r="S213" t="str">
            <v>N</v>
          </cell>
        </row>
        <row r="214">
          <cell r="C214">
            <v>101867</v>
          </cell>
          <cell r="D214" t="str">
            <v>MINSTEAD WTW</v>
          </cell>
          <cell r="E214" t="str">
            <v>Dan Spearman</v>
          </cell>
          <cell r="F214" t="str">
            <v>Sadie Holcombe</v>
          </cell>
          <cell r="K214"/>
          <cell r="L214" t="str">
            <v>Y</v>
          </cell>
          <cell r="N214"/>
          <cell r="Q214">
            <v>78.929232750807103</v>
          </cell>
          <cell r="R214" t="str">
            <v>None</v>
          </cell>
          <cell r="S214" t="str">
            <v>Y</v>
          </cell>
        </row>
        <row r="215">
          <cell r="C215">
            <v>100544</v>
          </cell>
          <cell r="D215" t="str">
            <v>MINSTER IOT WTW</v>
          </cell>
          <cell r="E215" t="str">
            <v>Brian Maynard</v>
          </cell>
          <cell r="F215" t="str">
            <v>Grahame Andrews</v>
          </cell>
          <cell r="K215"/>
          <cell r="N215"/>
          <cell r="P215" t="str">
            <v>No screen</v>
          </cell>
          <cell r="Q215">
            <v>4987.6440567417949</v>
          </cell>
          <cell r="R215" t="str">
            <v>No screen</v>
          </cell>
          <cell r="S215" t="str">
            <v>N</v>
          </cell>
        </row>
        <row r="216">
          <cell r="C216">
            <v>102191</v>
          </cell>
          <cell r="D216" t="str">
            <v>MONKS GATE WTW</v>
          </cell>
          <cell r="E216" t="str">
            <v>Richard White</v>
          </cell>
          <cell r="F216" t="str">
            <v>Lauren Whittick</v>
          </cell>
          <cell r="G216"/>
          <cell r="H216"/>
          <cell r="I216"/>
          <cell r="J216"/>
          <cell r="K216">
            <v>1</v>
          </cell>
          <cell r="L216"/>
          <cell r="M216"/>
          <cell r="Q216">
            <v>180.95210069061</v>
          </cell>
          <cell r="R216" t="str">
            <v>None</v>
          </cell>
          <cell r="S216" t="str">
            <v>Y</v>
          </cell>
        </row>
        <row r="217">
          <cell r="C217">
            <v>100665</v>
          </cell>
          <cell r="D217" t="str">
            <v>MORESTEAD ROAD WINCHESTER WTW</v>
          </cell>
          <cell r="E217" t="str">
            <v>Luke Young</v>
          </cell>
          <cell r="F217" t="str">
            <v>Nick Whitfield</v>
          </cell>
          <cell r="J217" t="str">
            <v>wash pacter</v>
          </cell>
          <cell r="K217"/>
          <cell r="N217"/>
          <cell r="Q217">
            <v>41640.876401990252</v>
          </cell>
          <cell r="R217" t="str">
            <v>None</v>
          </cell>
          <cell r="S217" t="str">
            <v>Y</v>
          </cell>
        </row>
        <row r="218">
          <cell r="C218">
            <v>100710</v>
          </cell>
          <cell r="D218" t="str">
            <v>MOTNEY HILL WTW</v>
          </cell>
          <cell r="E218" t="str">
            <v>Lee Fitzgerald</v>
          </cell>
          <cell r="F218" t="str">
            <v>Richard Pearce</v>
          </cell>
          <cell r="H218">
            <v>4</v>
          </cell>
          <cell r="K218"/>
          <cell r="N218"/>
          <cell r="O218">
            <v>3</v>
          </cell>
          <cell r="P218" t="str">
            <v>storm coarse screen multiply failures not compliant</v>
          </cell>
          <cell r="Q218">
            <v>267494.38437352149</v>
          </cell>
          <cell r="R218" t="str">
            <v>None</v>
          </cell>
          <cell r="S218" t="str">
            <v>Y</v>
          </cell>
        </row>
        <row r="219">
          <cell r="C219">
            <v>113632</v>
          </cell>
          <cell r="D219" t="str">
            <v>MOUNTFIELD WTW</v>
          </cell>
          <cell r="E219" t="str">
            <v>Clive Parsons</v>
          </cell>
          <cell r="F219" t="str">
            <v>Matt Evans</v>
          </cell>
          <cell r="K219"/>
          <cell r="L219">
            <v>1</v>
          </cell>
          <cell r="N219"/>
          <cell r="Q219">
            <v>202.493001682661</v>
          </cell>
          <cell r="R219" t="str">
            <v>None</v>
          </cell>
          <cell r="S219" t="str">
            <v>Y</v>
          </cell>
        </row>
        <row r="220">
          <cell r="C220">
            <v>102032</v>
          </cell>
          <cell r="D220" t="str">
            <v>NATS LANE BROOK K WTW</v>
          </cell>
          <cell r="E220" t="str">
            <v>Kyle Rayner</v>
          </cell>
          <cell r="F220" t="str">
            <v>Richard Pearce</v>
          </cell>
          <cell r="K220"/>
          <cell r="N220"/>
          <cell r="Q220">
            <v>265.69988512932622</v>
          </cell>
          <cell r="R220" t="str">
            <v>No screen</v>
          </cell>
          <cell r="S220" t="str">
            <v>N</v>
          </cell>
        </row>
        <row r="221">
          <cell r="C221">
            <v>101776</v>
          </cell>
          <cell r="D221" t="str">
            <v>NEAVES LANE RINGMER WTW</v>
          </cell>
          <cell r="E221" t="str">
            <v>Michael Gomm</v>
          </cell>
          <cell r="F221" t="str">
            <v>Ria Knight</v>
          </cell>
          <cell r="J221">
            <v>1</v>
          </cell>
          <cell r="K221"/>
          <cell r="N221"/>
          <cell r="O221" t="str">
            <v>y</v>
          </cell>
          <cell r="Q221">
            <v>5182.0401880686532</v>
          </cell>
          <cell r="R221" t="str">
            <v>None</v>
          </cell>
          <cell r="S221" t="str">
            <v>Y</v>
          </cell>
        </row>
        <row r="222">
          <cell r="C222">
            <v>103031</v>
          </cell>
          <cell r="D222" t="str">
            <v>NETHERFIELD WTW</v>
          </cell>
          <cell r="E222" t="str">
            <v>Clive Parsons</v>
          </cell>
          <cell r="F222" t="str">
            <v>Matt Evans</v>
          </cell>
          <cell r="G222">
            <v>1</v>
          </cell>
          <cell r="K222"/>
          <cell r="L222">
            <v>2</v>
          </cell>
          <cell r="N222"/>
          <cell r="Q222">
            <v>411.55353874852142</v>
          </cell>
          <cell r="R222" t="str">
            <v>None</v>
          </cell>
          <cell r="S222" t="str">
            <v>Y</v>
          </cell>
        </row>
        <row r="223">
          <cell r="C223">
            <v>101574</v>
          </cell>
          <cell r="D223" t="str">
            <v>NEW ALRESFORD WTW</v>
          </cell>
          <cell r="E223" t="str">
            <v>Luke Young</v>
          </cell>
          <cell r="F223" t="str">
            <v>Nick Whitfield</v>
          </cell>
          <cell r="K223"/>
          <cell r="N223"/>
          <cell r="Q223">
            <v>5592.7077383454889</v>
          </cell>
          <cell r="R223" t="str">
            <v>None</v>
          </cell>
          <cell r="S223" t="str">
            <v>Y</v>
          </cell>
        </row>
        <row r="224">
          <cell r="C224">
            <v>101165</v>
          </cell>
          <cell r="D224" t="str">
            <v>NEW ROMNEY WTW</v>
          </cell>
          <cell r="E224" t="str">
            <v>Dave Smith</v>
          </cell>
          <cell r="F224" t="str">
            <v>Thomas Payne</v>
          </cell>
          <cell r="I224">
            <v>2</v>
          </cell>
          <cell r="K224"/>
          <cell r="N224"/>
          <cell r="P224" t="str">
            <v>Duty/Standby.</v>
          </cell>
          <cell r="Q224">
            <v>15684.116009029822</v>
          </cell>
          <cell r="R224" t="str">
            <v>None</v>
          </cell>
          <cell r="S224" t="str">
            <v>Y</v>
          </cell>
        </row>
        <row r="225">
          <cell r="C225">
            <v>103106</v>
          </cell>
          <cell r="D225" t="str">
            <v>NEWBURY LANE CUCKFIELD WTW</v>
          </cell>
          <cell r="E225" t="str">
            <v>Richard White</v>
          </cell>
          <cell r="F225" t="str">
            <v>Lauren Whittick</v>
          </cell>
          <cell r="G225"/>
          <cell r="H225"/>
          <cell r="I225"/>
          <cell r="J225">
            <v>1</v>
          </cell>
          <cell r="L225"/>
          <cell r="M225"/>
          <cell r="Q225">
            <v>3677.2243251947152</v>
          </cell>
          <cell r="R225" t="str">
            <v>None</v>
          </cell>
          <cell r="S225" t="str">
            <v>Y</v>
          </cell>
        </row>
        <row r="226">
          <cell r="C226">
            <v>101907</v>
          </cell>
          <cell r="D226" t="str">
            <v>NEWENDEN WTW</v>
          </cell>
          <cell r="E226" t="str">
            <v>Stuart Wolfe</v>
          </cell>
          <cell r="F226" t="str">
            <v>Matt Evans</v>
          </cell>
          <cell r="K226"/>
          <cell r="N226"/>
          <cell r="Q226">
            <v>181.98870456351418</v>
          </cell>
          <cell r="R226" t="str">
            <v>No screen</v>
          </cell>
          <cell r="S226" t="str">
            <v>N</v>
          </cell>
        </row>
        <row r="227">
          <cell r="C227">
            <v>108157</v>
          </cell>
          <cell r="D227" t="str">
            <v>NEWHAVEN MAIN WTW</v>
          </cell>
          <cell r="E227" t="str">
            <v>Steve James</v>
          </cell>
          <cell r="F227" t="str">
            <v>Ria Knight</v>
          </cell>
          <cell r="H227">
            <v>2</v>
          </cell>
          <cell r="I227"/>
          <cell r="J227"/>
          <cell r="K227"/>
          <cell r="N227"/>
          <cell r="O227" t="str">
            <v>N</v>
          </cell>
          <cell r="P227" t="str">
            <v xml:space="preserve">Just been overhauled </v>
          </cell>
          <cell r="Q227">
            <v>64410.652373630044</v>
          </cell>
          <cell r="R227" t="str">
            <v>None</v>
          </cell>
          <cell r="S227" t="str">
            <v>Y</v>
          </cell>
        </row>
        <row r="228">
          <cell r="C228">
            <v>100387</v>
          </cell>
          <cell r="D228" t="str">
            <v>NEWICK WTW</v>
          </cell>
          <cell r="E228" t="str">
            <v>Richard White</v>
          </cell>
          <cell r="F228" t="str">
            <v>Lauren Whittick</v>
          </cell>
          <cell r="G228"/>
          <cell r="H228"/>
          <cell r="I228">
            <v>1</v>
          </cell>
          <cell r="J228">
            <v>1</v>
          </cell>
          <cell r="L228"/>
          <cell r="M228"/>
          <cell r="Q228">
            <v>3496.311824273133</v>
          </cell>
          <cell r="R228" t="str">
            <v>None</v>
          </cell>
          <cell r="S228" t="str">
            <v>Y</v>
          </cell>
        </row>
        <row r="229">
          <cell r="C229">
            <v>102216</v>
          </cell>
          <cell r="D229" t="str">
            <v>NEWLANDS MERSTONE WTW</v>
          </cell>
          <cell r="E229" t="str">
            <v>Richard Mumford</v>
          </cell>
          <cell r="F229">
            <v>0</v>
          </cell>
          <cell r="K229"/>
          <cell r="N229">
            <v>1</v>
          </cell>
          <cell r="Q229">
            <v>107.5297778481041</v>
          </cell>
          <cell r="R229" t="str">
            <v>No screen</v>
          </cell>
          <cell r="S229" t="str">
            <v>N</v>
          </cell>
        </row>
        <row r="230">
          <cell r="C230">
            <v>101166</v>
          </cell>
          <cell r="D230" t="str">
            <v>NEWNHAM VALLEY PRESTON WTW</v>
          </cell>
          <cell r="E230" t="str">
            <v>Kyle Rayner</v>
          </cell>
          <cell r="F230" t="str">
            <v>Richard Pearce</v>
          </cell>
          <cell r="I230">
            <v>2</v>
          </cell>
          <cell r="K230"/>
          <cell r="N230"/>
          <cell r="O230" t="str">
            <v>Y 3</v>
          </cell>
          <cell r="Q230">
            <v>7286.5993527418905</v>
          </cell>
          <cell r="R230" t="str">
            <v>None</v>
          </cell>
          <cell r="S230" t="str">
            <v>Y</v>
          </cell>
        </row>
        <row r="231">
          <cell r="C231">
            <v>100231</v>
          </cell>
          <cell r="D231" t="str">
            <v>NEWTOWN IOW WTW</v>
          </cell>
          <cell r="E231" t="str">
            <v>Richard Mumford</v>
          </cell>
          <cell r="F231">
            <v>0</v>
          </cell>
          <cell r="K231"/>
          <cell r="N231">
            <v>1</v>
          </cell>
          <cell r="Q231">
            <v>24.626978994846358</v>
          </cell>
          <cell r="R231" t="str">
            <v>No screen</v>
          </cell>
          <cell r="S231" t="str">
            <v>N</v>
          </cell>
        </row>
        <row r="232">
          <cell r="C232">
            <v>100586</v>
          </cell>
          <cell r="D232" t="str">
            <v>NORTH VIEW THORLEY WTW</v>
          </cell>
          <cell r="E232" t="str">
            <v>Richard Mumford</v>
          </cell>
          <cell r="F232">
            <v>0</v>
          </cell>
          <cell r="K232"/>
          <cell r="N232">
            <v>1</v>
          </cell>
          <cell r="Q232">
            <v>155.35423743309758</v>
          </cell>
          <cell r="R232" t="str">
            <v>No screen</v>
          </cell>
          <cell r="S232" t="str">
            <v>N</v>
          </cell>
        </row>
        <row r="233">
          <cell r="C233">
            <v>100107</v>
          </cell>
          <cell r="D233" t="str">
            <v>NORTH WALTHAM WTW</v>
          </cell>
          <cell r="E233" t="str">
            <v>Luke Young</v>
          </cell>
          <cell r="F233" t="str">
            <v>Nick Whitfield</v>
          </cell>
          <cell r="G233" t="str">
            <v>Y</v>
          </cell>
          <cell r="K233"/>
          <cell r="N233"/>
          <cell r="Q233">
            <v>808.03026073188903</v>
          </cell>
          <cell r="R233" t="str">
            <v>No screen</v>
          </cell>
          <cell r="S233" t="str">
            <v>N</v>
          </cell>
        </row>
        <row r="234">
          <cell r="C234">
            <v>101713</v>
          </cell>
          <cell r="D234" t="str">
            <v>NORTHCHAPEL WTW</v>
          </cell>
          <cell r="E234" t="str">
            <v>Sophie Arnold</v>
          </cell>
          <cell r="F234" t="str">
            <v>Thomas Newson</v>
          </cell>
          <cell r="G234">
            <v>1</v>
          </cell>
          <cell r="K234"/>
          <cell r="N234"/>
          <cell r="Q234">
            <v>575.01995178257005</v>
          </cell>
          <cell r="R234" t="str">
            <v>No screen</v>
          </cell>
          <cell r="S234" t="str">
            <v>N</v>
          </cell>
        </row>
        <row r="235">
          <cell r="C235">
            <v>100942</v>
          </cell>
          <cell r="D235" t="str">
            <v>NORTHFLEET WTW</v>
          </cell>
          <cell r="E235" t="str">
            <v>Richard Burns</v>
          </cell>
          <cell r="F235" t="str">
            <v>Joe Guenigault</v>
          </cell>
          <cell r="H235"/>
          <cell r="I235">
            <v>2</v>
          </cell>
          <cell r="J235"/>
          <cell r="K235"/>
          <cell r="N235"/>
          <cell r="P235" t="str">
            <v>Old and need of service</v>
          </cell>
          <cell r="Q235">
            <v>55742.834198943106</v>
          </cell>
          <cell r="R235" t="str">
            <v>Moderate</v>
          </cell>
          <cell r="S235" t="str">
            <v>Y</v>
          </cell>
        </row>
        <row r="236">
          <cell r="C236">
            <v>102392</v>
          </cell>
          <cell r="D236" t="str">
            <v>NUTHURST WTW</v>
          </cell>
          <cell r="E236" t="str">
            <v>Richard White</v>
          </cell>
          <cell r="F236" t="str">
            <v>Lauren Whittick</v>
          </cell>
          <cell r="G236"/>
          <cell r="H236"/>
          <cell r="I236"/>
          <cell r="J236"/>
          <cell r="L236"/>
          <cell r="M236"/>
          <cell r="N236" t="str">
            <v>Y</v>
          </cell>
          <cell r="Q236">
            <v>72.7686586560461</v>
          </cell>
          <cell r="R236" t="str">
            <v>No screen</v>
          </cell>
          <cell r="S236" t="str">
            <v>N</v>
          </cell>
        </row>
        <row r="237">
          <cell r="C237">
            <v>100294</v>
          </cell>
          <cell r="D237" t="str">
            <v>NUTLEY WTW</v>
          </cell>
          <cell r="E237" t="str">
            <v>Richard White</v>
          </cell>
          <cell r="F237" t="str">
            <v>Lauren Whittick</v>
          </cell>
          <cell r="G237"/>
          <cell r="H237"/>
          <cell r="I237"/>
          <cell r="J237">
            <v>1</v>
          </cell>
          <cell r="L237"/>
          <cell r="M237"/>
          <cell r="Q237">
            <v>1114.2880799799041</v>
          </cell>
          <cell r="R237" t="str">
            <v>None</v>
          </cell>
          <cell r="S237" t="str">
            <v>Y</v>
          </cell>
        </row>
        <row r="238">
          <cell r="C238">
            <v>103148</v>
          </cell>
          <cell r="D238" t="str">
            <v>OCKLEY EAST WTW</v>
          </cell>
          <cell r="E238" t="str">
            <v>Sophie Arnold</v>
          </cell>
          <cell r="F238" t="str">
            <v>Thomas Newson</v>
          </cell>
          <cell r="K238"/>
          <cell r="N238" t="str">
            <v>Y</v>
          </cell>
          <cell r="Q238">
            <v>203.02630005441199</v>
          </cell>
          <cell r="R238" t="str">
            <v>No screen</v>
          </cell>
          <cell r="S238" t="str">
            <v>N</v>
          </cell>
        </row>
        <row r="239">
          <cell r="C239">
            <v>102884</v>
          </cell>
          <cell r="D239" t="str">
            <v>OCKLEY WEST WTW</v>
          </cell>
          <cell r="E239" t="str">
            <v>Sophie Arnold</v>
          </cell>
          <cell r="F239" t="str">
            <v>Thomas Newson</v>
          </cell>
          <cell r="K239"/>
          <cell r="N239" t="str">
            <v>Y</v>
          </cell>
          <cell r="Q239">
            <v>282.32950928994819</v>
          </cell>
          <cell r="R239" t="str">
            <v>No screen</v>
          </cell>
          <cell r="S239" t="str">
            <v>N</v>
          </cell>
        </row>
        <row r="240">
          <cell r="C240">
            <v>100361</v>
          </cell>
          <cell r="D240" t="str">
            <v>OFFHAM WTW</v>
          </cell>
          <cell r="E240" t="str">
            <v>Richard White</v>
          </cell>
          <cell r="F240" t="str">
            <v>Lauren Whittick</v>
          </cell>
          <cell r="G240"/>
          <cell r="H240"/>
          <cell r="I240"/>
          <cell r="J240"/>
          <cell r="L240"/>
          <cell r="M240"/>
          <cell r="N240" t="str">
            <v>Y</v>
          </cell>
          <cell r="Q240">
            <v>51.19493426966207</v>
          </cell>
          <cell r="R240" t="str">
            <v>No screen</v>
          </cell>
          <cell r="S240" t="str">
            <v>N</v>
          </cell>
        </row>
        <row r="241">
          <cell r="C241">
            <v>103102</v>
          </cell>
          <cell r="D241" t="str">
            <v>OVERTON WTW</v>
          </cell>
          <cell r="E241" t="str">
            <v>Luke Young</v>
          </cell>
          <cell r="F241" t="str">
            <v>Nick Whitfield</v>
          </cell>
          <cell r="J241" t="str">
            <v>wash pacter</v>
          </cell>
          <cell r="K241"/>
          <cell r="N241"/>
          <cell r="Q241">
            <v>4573.4762501837195</v>
          </cell>
          <cell r="R241" t="str">
            <v>None</v>
          </cell>
          <cell r="S241" t="str">
            <v>Y</v>
          </cell>
        </row>
        <row r="242">
          <cell r="C242">
            <v>101679</v>
          </cell>
          <cell r="D242" t="str">
            <v>OXTED WTW</v>
          </cell>
          <cell r="E242" t="str">
            <v>Danny Hunt</v>
          </cell>
          <cell r="F242" t="str">
            <v>Chelsea Payne</v>
          </cell>
          <cell r="G242"/>
          <cell r="H242"/>
          <cell r="I242">
            <v>3</v>
          </cell>
          <cell r="J242"/>
          <cell r="K242"/>
          <cell r="L242"/>
          <cell r="M242"/>
          <cell r="N242"/>
          <cell r="O242"/>
          <cell r="P242" t="str">
            <v xml:space="preserve">Rag getting through process causing SHT mixer to burn out. High OPEX cost </v>
          </cell>
          <cell r="Q242">
            <v>14472.529482166779</v>
          </cell>
          <cell r="R242" t="str">
            <v>Major</v>
          </cell>
          <cell r="S242" t="str">
            <v>Y</v>
          </cell>
        </row>
        <row r="243">
          <cell r="C243">
            <v>100446</v>
          </cell>
          <cell r="D243" t="str">
            <v>PADDOCK WOOD WTW</v>
          </cell>
          <cell r="E243" t="str">
            <v>Danny Hunt</v>
          </cell>
          <cell r="F243" t="str">
            <v>Chelsea Payne</v>
          </cell>
          <cell r="I243">
            <v>2</v>
          </cell>
          <cell r="K243"/>
          <cell r="N243"/>
          <cell r="P243" t="str">
            <v xml:space="preserve">one has just been referbished </v>
          </cell>
          <cell r="Q243">
            <v>10434.881092240345</v>
          </cell>
          <cell r="R243" t="str">
            <v>None</v>
          </cell>
          <cell r="S243" t="str">
            <v>Y</v>
          </cell>
        </row>
        <row r="244">
          <cell r="C244">
            <v>100392</v>
          </cell>
          <cell r="D244" t="str">
            <v>PARK ROAD HANDCROSS WTW</v>
          </cell>
          <cell r="E244" t="str">
            <v>Richard White</v>
          </cell>
          <cell r="F244" t="str">
            <v>Lauren Whittick</v>
          </cell>
          <cell r="G244"/>
          <cell r="H244"/>
          <cell r="I244"/>
          <cell r="J244">
            <v>1</v>
          </cell>
          <cell r="L244"/>
          <cell r="M244"/>
          <cell r="P244" t="str">
            <v>Recently installed around 2019/2020?</v>
          </cell>
          <cell r="Q244">
            <v>1178.2565081324401</v>
          </cell>
          <cell r="R244" t="str">
            <v>None</v>
          </cell>
          <cell r="S244" t="str">
            <v>Y</v>
          </cell>
        </row>
        <row r="245">
          <cell r="C245">
            <v>101274</v>
          </cell>
          <cell r="D245" t="str">
            <v>PARTRIDGE GREEN WTW</v>
          </cell>
          <cell r="E245" t="str">
            <v>Richard White</v>
          </cell>
          <cell r="F245" t="str">
            <v>Lauren Whittick</v>
          </cell>
          <cell r="G245"/>
          <cell r="H245"/>
          <cell r="I245"/>
          <cell r="J245">
            <v>1</v>
          </cell>
          <cell r="L245"/>
          <cell r="M245"/>
          <cell r="Q245">
            <v>2254.02001459139</v>
          </cell>
          <cell r="R245" t="str">
            <v>None</v>
          </cell>
          <cell r="S245" t="str">
            <v>Y</v>
          </cell>
        </row>
        <row r="246">
          <cell r="C246">
            <v>101188</v>
          </cell>
          <cell r="D246" t="str">
            <v>PASSFORD HOUSE SWAY WTW</v>
          </cell>
          <cell r="E246" t="str">
            <v>Dan Spearman</v>
          </cell>
          <cell r="F246" t="str">
            <v>Sadie Holcombe</v>
          </cell>
          <cell r="K246"/>
          <cell r="L246" t="str">
            <v>Y</v>
          </cell>
          <cell r="N246"/>
          <cell r="Q246">
            <v>139.39822450316427</v>
          </cell>
          <cell r="R246" t="str">
            <v>None</v>
          </cell>
          <cell r="S246" t="str">
            <v>Y</v>
          </cell>
        </row>
        <row r="247">
          <cell r="C247">
            <v>111593</v>
          </cell>
          <cell r="D247" t="str">
            <v>PEACEHAVEN WTW</v>
          </cell>
          <cell r="E247" t="str">
            <v>Steve James</v>
          </cell>
          <cell r="F247" t="str">
            <v>Ria Knight</v>
          </cell>
          <cell r="I247">
            <v>3</v>
          </cell>
          <cell r="K247"/>
          <cell r="N247"/>
          <cell r="O247" t="str">
            <v>N</v>
          </cell>
          <cell r="P247" t="str">
            <v>Jacopa screens - now falling apart.</v>
          </cell>
          <cell r="Q247">
            <v>301248.528426832</v>
          </cell>
          <cell r="R247" t="str">
            <v>Moderate</v>
          </cell>
          <cell r="S247" t="str">
            <v>Y</v>
          </cell>
        </row>
        <row r="248">
          <cell r="C248">
            <v>100592</v>
          </cell>
          <cell r="D248" t="str">
            <v>PEEL COMMON WTW</v>
          </cell>
          <cell r="E248" t="str">
            <v>Dean Galloway</v>
          </cell>
          <cell r="F248" t="str">
            <v>Peter Smyth</v>
          </cell>
          <cell r="G248"/>
          <cell r="H248">
            <v>3</v>
          </cell>
          <cell r="I248"/>
          <cell r="J248"/>
          <cell r="L248"/>
          <cell r="M248"/>
          <cell r="O248">
            <v>3</v>
          </cell>
          <cell r="Q248">
            <v>270060.28661800915</v>
          </cell>
          <cell r="R248" t="str">
            <v>None</v>
          </cell>
          <cell r="S248" t="str">
            <v>Y</v>
          </cell>
        </row>
        <row r="249">
          <cell r="C249">
            <v>103159</v>
          </cell>
          <cell r="D249" t="str">
            <v>PEMBURY WTW</v>
          </cell>
          <cell r="E249" t="str">
            <v>Danny Hunt</v>
          </cell>
          <cell r="F249" t="str">
            <v>Chelsea Payne</v>
          </cell>
          <cell r="K249">
            <v>2</v>
          </cell>
          <cell r="N249"/>
          <cell r="Q249">
            <v>5789.8812466689205</v>
          </cell>
          <cell r="R249" t="str">
            <v>None</v>
          </cell>
          <cell r="S249" t="str">
            <v>Y</v>
          </cell>
        </row>
        <row r="250">
          <cell r="C250">
            <v>102940</v>
          </cell>
          <cell r="D250" t="str">
            <v>PENSHURST WTW</v>
          </cell>
          <cell r="E250" t="str">
            <v>Danny Hunt</v>
          </cell>
          <cell r="F250" t="str">
            <v>Chelsea Payne</v>
          </cell>
          <cell r="K250"/>
          <cell r="N250"/>
          <cell r="O250" t="str">
            <v>Y</v>
          </cell>
          <cell r="Q250">
            <v>472.04171536514099</v>
          </cell>
          <cell r="R250" t="str">
            <v>No screen</v>
          </cell>
          <cell r="S250" t="str">
            <v>N</v>
          </cell>
        </row>
        <row r="251">
          <cell r="C251">
            <v>100164</v>
          </cell>
          <cell r="D251" t="str">
            <v>PETERSFIELD WTW</v>
          </cell>
          <cell r="E251" t="str">
            <v>Dean Galloway</v>
          </cell>
          <cell r="F251" t="str">
            <v>Peter Smyth</v>
          </cell>
          <cell r="G251">
            <v>1</v>
          </cell>
          <cell r="H251">
            <v>1</v>
          </cell>
          <cell r="I251"/>
          <cell r="J251"/>
          <cell r="L251"/>
          <cell r="M251"/>
          <cell r="O251"/>
          <cell r="P251" t="str">
            <v>All flows are screened prior to storm weir</v>
          </cell>
          <cell r="Q251">
            <v>23072.560434682913</v>
          </cell>
          <cell r="R251" t="str">
            <v>None</v>
          </cell>
          <cell r="S251" t="str">
            <v>Y</v>
          </cell>
        </row>
        <row r="252">
          <cell r="C252">
            <v>101984</v>
          </cell>
          <cell r="D252" t="str">
            <v>PETWORTH WTW</v>
          </cell>
          <cell r="E252" t="str">
            <v>Sophie Arnold</v>
          </cell>
          <cell r="F252" t="str">
            <v>Thomas Newson</v>
          </cell>
          <cell r="J252">
            <v>1</v>
          </cell>
          <cell r="K252"/>
          <cell r="N252"/>
          <cell r="Q252">
            <v>2621.5531999988402</v>
          </cell>
          <cell r="R252" t="str">
            <v>None</v>
          </cell>
          <cell r="S252" t="str">
            <v>Y</v>
          </cell>
        </row>
        <row r="253">
          <cell r="C253">
            <v>101502</v>
          </cell>
          <cell r="D253" t="str">
            <v>PLUMPTON WTW</v>
          </cell>
          <cell r="E253" t="str">
            <v>Richard White</v>
          </cell>
          <cell r="F253" t="str">
            <v>Lauren Whittick</v>
          </cell>
          <cell r="G253"/>
          <cell r="H253"/>
          <cell r="I253"/>
          <cell r="J253"/>
          <cell r="L253"/>
          <cell r="M253"/>
          <cell r="N253" t="str">
            <v>Y</v>
          </cell>
          <cell r="Q253">
            <v>56.257180667755811</v>
          </cell>
          <cell r="R253" t="str">
            <v>No screen</v>
          </cell>
          <cell r="S253" t="str">
            <v>N</v>
          </cell>
        </row>
        <row r="254">
          <cell r="C254">
            <v>102542</v>
          </cell>
          <cell r="D254" t="str">
            <v>POLING WTW</v>
          </cell>
          <cell r="E254" t="str">
            <v>Sophie Arnold</v>
          </cell>
          <cell r="F254" t="str">
            <v>Thomas Newson</v>
          </cell>
          <cell r="K254"/>
          <cell r="N254" t="str">
            <v>Y</v>
          </cell>
          <cell r="Q254">
            <v>63.047304669941099</v>
          </cell>
          <cell r="R254" t="str">
            <v>No screen</v>
          </cell>
          <cell r="S254" t="str">
            <v>N</v>
          </cell>
        </row>
        <row r="255">
          <cell r="C255">
            <v>100521</v>
          </cell>
          <cell r="D255" t="str">
            <v>PORTSWOOD WTW</v>
          </cell>
          <cell r="E255" t="str">
            <v>Greg Clark</v>
          </cell>
          <cell r="F255" t="str">
            <v>Peter Smyth</v>
          </cell>
          <cell r="G255"/>
          <cell r="H255"/>
          <cell r="I255">
            <v>4</v>
          </cell>
          <cell r="J255"/>
          <cell r="K255">
            <v>1</v>
          </cell>
          <cell r="L255"/>
          <cell r="M255"/>
          <cell r="N255"/>
          <cell r="O255"/>
          <cell r="P255" t="str">
            <v>1 screen per screw. Scoped for replacement by Afeco, in progress.</v>
          </cell>
          <cell r="Q255">
            <v>79584.351305291522</v>
          </cell>
          <cell r="R255" t="str">
            <v>None</v>
          </cell>
          <cell r="S255" t="str">
            <v>Y</v>
          </cell>
        </row>
        <row r="256">
          <cell r="C256">
            <v>102360</v>
          </cell>
          <cell r="D256" t="str">
            <v>POYNINGS WTW</v>
          </cell>
          <cell r="E256" t="str">
            <v>Richard White</v>
          </cell>
          <cell r="F256" t="str">
            <v>Lauren Whittick</v>
          </cell>
          <cell r="G256"/>
          <cell r="H256"/>
          <cell r="I256"/>
          <cell r="J256"/>
          <cell r="L256"/>
          <cell r="M256"/>
          <cell r="N256" t="str">
            <v>Y</v>
          </cell>
          <cell r="Q256">
            <v>238.91951123051112</v>
          </cell>
          <cell r="R256" t="str">
            <v>No screen</v>
          </cell>
          <cell r="S256" t="str">
            <v>N</v>
          </cell>
        </row>
        <row r="257">
          <cell r="C257">
            <v>101932</v>
          </cell>
          <cell r="D257" t="str">
            <v>PULBOROUGH WTW</v>
          </cell>
          <cell r="E257" t="str">
            <v>Sophie Arnold</v>
          </cell>
          <cell r="F257" t="str">
            <v>Thomas Newson</v>
          </cell>
          <cell r="J257">
            <v>1</v>
          </cell>
          <cell r="K257"/>
          <cell r="N257"/>
          <cell r="Q257">
            <v>9241.0903960748619</v>
          </cell>
          <cell r="R257" t="str">
            <v>None</v>
          </cell>
          <cell r="S257" t="str">
            <v>Y</v>
          </cell>
        </row>
        <row r="258">
          <cell r="C258">
            <v>102444</v>
          </cell>
          <cell r="D258" t="str">
            <v>PYECOMBE EAST WTW</v>
          </cell>
          <cell r="E258" t="str">
            <v>Richard White</v>
          </cell>
          <cell r="F258" t="str">
            <v>Lauren Whittick</v>
          </cell>
          <cell r="G258"/>
          <cell r="H258"/>
          <cell r="I258"/>
          <cell r="J258"/>
          <cell r="L258"/>
          <cell r="M258"/>
          <cell r="N258" t="str">
            <v>Y</v>
          </cell>
          <cell r="Q258">
            <v>124.511322228202</v>
          </cell>
          <cell r="R258" t="str">
            <v>No screen</v>
          </cell>
          <cell r="S258" t="str">
            <v>N</v>
          </cell>
        </row>
        <row r="259">
          <cell r="C259">
            <v>100858</v>
          </cell>
          <cell r="D259" t="str">
            <v>PYECOMBE WEST WTW</v>
          </cell>
          <cell r="E259" t="str">
            <v>Richard White</v>
          </cell>
          <cell r="F259" t="str">
            <v>Lauren Whittick</v>
          </cell>
          <cell r="G259"/>
          <cell r="H259"/>
          <cell r="I259"/>
          <cell r="J259"/>
          <cell r="L259"/>
          <cell r="M259"/>
          <cell r="N259" t="str">
            <v>Y</v>
          </cell>
          <cell r="Q259">
            <v>95.560826928174293</v>
          </cell>
          <cell r="R259" t="str">
            <v>No screen</v>
          </cell>
          <cell r="S259" t="str">
            <v>N</v>
          </cell>
        </row>
        <row r="260">
          <cell r="C260">
            <v>101668</v>
          </cell>
          <cell r="D260" t="str">
            <v>QUARRY COTTAGES STONE IN OXNEY WTW</v>
          </cell>
          <cell r="E260" t="str">
            <v>Dave Smith</v>
          </cell>
          <cell r="F260" t="str">
            <v>Thomas Payne</v>
          </cell>
          <cell r="K260"/>
          <cell r="N260" t="str">
            <v>X</v>
          </cell>
          <cell r="P260" t="str">
            <v>Descriptive RBC.</v>
          </cell>
          <cell r="Q260">
            <v>35.718598450617897</v>
          </cell>
          <cell r="R260" t="str">
            <v>No screen</v>
          </cell>
          <cell r="S260" t="str">
            <v>N</v>
          </cell>
        </row>
        <row r="261">
          <cell r="C261">
            <v>100504</v>
          </cell>
          <cell r="D261" t="str">
            <v>QUEENBOROUGH WTW</v>
          </cell>
          <cell r="E261" t="str">
            <v>Lee Fitzgerald</v>
          </cell>
          <cell r="F261" t="str">
            <v>Richard Pearce</v>
          </cell>
          <cell r="H261">
            <v>3</v>
          </cell>
          <cell r="K261"/>
          <cell r="N261"/>
          <cell r="P261" t="str">
            <v>constantly let rag bypass overhauls being carried out</v>
          </cell>
          <cell r="Q261">
            <v>40485.11120968232</v>
          </cell>
          <cell r="R261" t="str">
            <v>None</v>
          </cell>
          <cell r="S261" t="str">
            <v>Y</v>
          </cell>
        </row>
        <row r="262">
          <cell r="C262">
            <v>103175</v>
          </cell>
          <cell r="D262" t="str">
            <v>QUICKBOURNE LANE NORTHIAM WTW</v>
          </cell>
          <cell r="E262" t="str">
            <v>Stuart Wolfe</v>
          </cell>
          <cell r="F262" t="str">
            <v>Matt Evans</v>
          </cell>
          <cell r="G262">
            <v>1</v>
          </cell>
          <cell r="K262">
            <v>1</v>
          </cell>
          <cell r="L262" t="str">
            <v>Y</v>
          </cell>
          <cell r="N262"/>
          <cell r="Q262">
            <v>1775.353454709463</v>
          </cell>
          <cell r="R262" t="str">
            <v>None</v>
          </cell>
          <cell r="S262" t="str">
            <v>Y</v>
          </cell>
        </row>
        <row r="263">
          <cell r="C263">
            <v>103063</v>
          </cell>
          <cell r="D263" t="str">
            <v>RACTON WTW</v>
          </cell>
          <cell r="E263" t="str">
            <v>Paul Rooney</v>
          </cell>
          <cell r="F263" t="str">
            <v>Jake Bennett</v>
          </cell>
          <cell r="K263"/>
          <cell r="N263" t="str">
            <v>Y</v>
          </cell>
          <cell r="Q263" t="str">
            <v>Descr.</v>
          </cell>
          <cell r="R263" t="str">
            <v>No screen</v>
          </cell>
          <cell r="S263" t="str">
            <v>N</v>
          </cell>
        </row>
        <row r="264">
          <cell r="C264">
            <v>109253</v>
          </cell>
          <cell r="D264" t="str">
            <v>READING STREET WTW</v>
          </cell>
          <cell r="E264" t="str">
            <v>Dave Smith</v>
          </cell>
          <cell r="F264" t="str">
            <v>Thomas Payne</v>
          </cell>
          <cell r="K264"/>
          <cell r="N264" t="str">
            <v>X</v>
          </cell>
          <cell r="P264" t="str">
            <v>Descriptive SAFF.</v>
          </cell>
          <cell r="Q264">
            <v>28.134302882228901</v>
          </cell>
          <cell r="R264" t="str">
            <v>No screen</v>
          </cell>
          <cell r="S264" t="str">
            <v>N</v>
          </cell>
        </row>
        <row r="265">
          <cell r="C265">
            <v>102088</v>
          </cell>
          <cell r="D265" t="str">
            <v>REDGATE MILL CROWBOROUGH WTW</v>
          </cell>
          <cell r="E265" t="str">
            <v>Michael Gomm</v>
          </cell>
          <cell r="F265" t="str">
            <v>Ria Knight</v>
          </cell>
          <cell r="I265">
            <v>2</v>
          </cell>
          <cell r="K265"/>
          <cell r="N265"/>
          <cell r="O265" t="str">
            <v>y</v>
          </cell>
          <cell r="Q265">
            <v>21967.508202316858</v>
          </cell>
          <cell r="R265" t="str">
            <v>None</v>
          </cell>
          <cell r="S265" t="str">
            <v>Y</v>
          </cell>
        </row>
        <row r="266">
          <cell r="C266">
            <v>100628</v>
          </cell>
          <cell r="D266" t="str">
            <v>REDLYNCH WTW</v>
          </cell>
          <cell r="E266" t="str">
            <v>Dan Spearman</v>
          </cell>
          <cell r="F266" t="str">
            <v>Sadie Holcombe</v>
          </cell>
          <cell r="K266"/>
          <cell r="L266" t="str">
            <v>Y</v>
          </cell>
          <cell r="N266"/>
          <cell r="Q266">
            <v>786.22904150782426</v>
          </cell>
          <cell r="R266" t="str">
            <v>None</v>
          </cell>
          <cell r="S266" t="str">
            <v>Y</v>
          </cell>
        </row>
        <row r="267">
          <cell r="C267">
            <v>101447</v>
          </cell>
          <cell r="D267" t="str">
            <v>RIPE WTW</v>
          </cell>
          <cell r="E267" t="str">
            <v>Steve James</v>
          </cell>
          <cell r="F267" t="str">
            <v>Ria Knight</v>
          </cell>
          <cell r="K267">
            <v>1</v>
          </cell>
          <cell r="N267"/>
          <cell r="O267" t="str">
            <v>N</v>
          </cell>
          <cell r="P267" t="str">
            <v xml:space="preserve">Haige screen - OOA awaiting motor </v>
          </cell>
          <cell r="Q267">
            <v>162.00142191990074</v>
          </cell>
          <cell r="R267" t="str">
            <v>None</v>
          </cell>
          <cell r="S267" t="str">
            <v>Y</v>
          </cell>
        </row>
        <row r="268">
          <cell r="C268">
            <v>102222</v>
          </cell>
          <cell r="D268" t="str">
            <v>ROBERTSBRIDGE WTW</v>
          </cell>
          <cell r="E268" t="str">
            <v>Clive Parsons</v>
          </cell>
          <cell r="F268" t="str">
            <v>Matt Evans</v>
          </cell>
          <cell r="I268">
            <v>1</v>
          </cell>
          <cell r="K268"/>
          <cell r="N268"/>
          <cell r="Q268">
            <v>1992.4724701166861</v>
          </cell>
          <cell r="R268" t="str">
            <v>None</v>
          </cell>
          <cell r="S268" t="str">
            <v>Y</v>
          </cell>
        </row>
        <row r="269">
          <cell r="C269">
            <v>100937</v>
          </cell>
          <cell r="D269" t="str">
            <v>RODMELL WTW</v>
          </cell>
          <cell r="E269" t="str">
            <v>Steve James</v>
          </cell>
          <cell r="F269" t="str">
            <v>Ria Knight</v>
          </cell>
          <cell r="G269">
            <v>1</v>
          </cell>
          <cell r="K269"/>
          <cell r="N269"/>
          <cell r="O269" t="str">
            <v>N</v>
          </cell>
          <cell r="P269" t="str">
            <v>Upward flow screen - 10mm</v>
          </cell>
          <cell r="Q269">
            <v>346.8541426390982</v>
          </cell>
          <cell r="R269" t="str">
            <v>No screen</v>
          </cell>
          <cell r="S269" t="str">
            <v>N</v>
          </cell>
        </row>
        <row r="270">
          <cell r="C270">
            <v>100873</v>
          </cell>
          <cell r="D270" t="str">
            <v>ROGATE WTW</v>
          </cell>
          <cell r="E270" t="str">
            <v>Dean Galloway</v>
          </cell>
          <cell r="F270" t="str">
            <v>Peter Smyth</v>
          </cell>
          <cell r="G270">
            <v>1</v>
          </cell>
          <cell r="H270"/>
          <cell r="I270"/>
          <cell r="J270"/>
          <cell r="L270"/>
          <cell r="M270"/>
          <cell r="O270" t="str">
            <v>Yes</v>
          </cell>
          <cell r="P270" t="str">
            <v>Storm screen is Copa sack</v>
          </cell>
          <cell r="Q270">
            <v>946.37843692608783</v>
          </cell>
          <cell r="R270" t="str">
            <v>No screen</v>
          </cell>
          <cell r="S270" t="str">
            <v>N</v>
          </cell>
        </row>
        <row r="271">
          <cell r="C271">
            <v>101191</v>
          </cell>
          <cell r="D271" t="str">
            <v>ROLVENDEN LAYNE WTW</v>
          </cell>
          <cell r="E271" t="str">
            <v>Dave Smith</v>
          </cell>
          <cell r="F271" t="str">
            <v>Thomas Payne</v>
          </cell>
          <cell r="G271" t="str">
            <v>X</v>
          </cell>
          <cell r="K271"/>
          <cell r="N271"/>
          <cell r="P271" t="str">
            <v>Upward flow.</v>
          </cell>
          <cell r="Q271">
            <v>384.46264719782289</v>
          </cell>
          <cell r="R271" t="str">
            <v>No screen</v>
          </cell>
          <cell r="S271" t="str">
            <v>N</v>
          </cell>
        </row>
        <row r="272">
          <cell r="C272">
            <v>100793</v>
          </cell>
          <cell r="D272" t="str">
            <v>ROMSEY WTW</v>
          </cell>
          <cell r="E272" t="str">
            <v>Dan Spearman</v>
          </cell>
          <cell r="F272" t="str">
            <v>Sadie Holcombe</v>
          </cell>
          <cell r="I272">
            <v>2</v>
          </cell>
          <cell r="K272"/>
          <cell r="N272"/>
          <cell r="Q272">
            <v>20600.038919496299</v>
          </cell>
          <cell r="R272" t="str">
            <v>None</v>
          </cell>
          <cell r="S272" t="str">
            <v>Y</v>
          </cell>
        </row>
        <row r="273">
          <cell r="C273">
            <v>100106</v>
          </cell>
          <cell r="D273" t="str">
            <v>ROUD WTW</v>
          </cell>
          <cell r="E273" t="str">
            <v>Richard Mumford</v>
          </cell>
          <cell r="F273">
            <v>0</v>
          </cell>
          <cell r="K273">
            <v>1</v>
          </cell>
          <cell r="N273"/>
          <cell r="Q273">
            <v>1772.6916447089898</v>
          </cell>
          <cell r="R273" t="str">
            <v>None</v>
          </cell>
          <cell r="S273" t="str">
            <v>Y</v>
          </cell>
        </row>
        <row r="274">
          <cell r="C274">
            <v>111819</v>
          </cell>
          <cell r="D274" t="str">
            <v>RUSHLAKE GREEN WTW</v>
          </cell>
          <cell r="E274" t="str">
            <v>Michael Gomm</v>
          </cell>
          <cell r="F274" t="str">
            <v>Ria Knight</v>
          </cell>
          <cell r="K274"/>
          <cell r="N274" t="str">
            <v>y</v>
          </cell>
          <cell r="O274" t="str">
            <v>n</v>
          </cell>
          <cell r="Q274">
            <v>208.89624019902746</v>
          </cell>
          <cell r="R274" t="str">
            <v>No screen</v>
          </cell>
          <cell r="S274" t="str">
            <v>N</v>
          </cell>
        </row>
        <row r="275">
          <cell r="C275">
            <v>103192</v>
          </cell>
          <cell r="D275" t="str">
            <v>RYE WTW</v>
          </cell>
          <cell r="E275" t="str">
            <v>Stuart Wolfe</v>
          </cell>
          <cell r="F275" t="str">
            <v>Matt Evans</v>
          </cell>
          <cell r="G275">
            <v>1</v>
          </cell>
          <cell r="I275">
            <v>2</v>
          </cell>
          <cell r="K275"/>
          <cell r="N275"/>
          <cell r="Q275">
            <v>5450.9340771038733</v>
          </cell>
          <cell r="R275" t="str">
            <v>None</v>
          </cell>
          <cell r="S275" t="str">
            <v>Y</v>
          </cell>
        </row>
        <row r="276">
          <cell r="C276">
            <v>109532</v>
          </cell>
          <cell r="D276" t="str">
            <v>SADDLERS CLOSE SUTTON SCOTNEY WTW</v>
          </cell>
          <cell r="E276" t="str">
            <v>Luke Young</v>
          </cell>
          <cell r="F276" t="str">
            <v>Nick Whitfield</v>
          </cell>
          <cell r="G276" t="str">
            <v>non functional</v>
          </cell>
          <cell r="K276"/>
          <cell r="N276"/>
          <cell r="Q276">
            <v>43.754073239135899</v>
          </cell>
          <cell r="R276" t="str">
            <v>No screen</v>
          </cell>
          <cell r="S276" t="str">
            <v>N</v>
          </cell>
        </row>
        <row r="277">
          <cell r="C277">
            <v>100994</v>
          </cell>
          <cell r="D277" t="str">
            <v>SANDHURST WTW</v>
          </cell>
          <cell r="E277" t="str">
            <v>Stuart Wolfe</v>
          </cell>
          <cell r="F277" t="str">
            <v>Matt Evans</v>
          </cell>
          <cell r="K277">
            <v>1</v>
          </cell>
          <cell r="N277"/>
          <cell r="Q277">
            <v>1074.8244974556692</v>
          </cell>
          <cell r="R277" t="str">
            <v>None</v>
          </cell>
          <cell r="S277" t="str">
            <v>Y</v>
          </cell>
        </row>
        <row r="278">
          <cell r="C278">
            <v>108922</v>
          </cell>
          <cell r="D278" t="str">
            <v>SANDOWN NEW WTW</v>
          </cell>
          <cell r="E278" t="str">
            <v>Richard Mumford</v>
          </cell>
          <cell r="F278">
            <v>0</v>
          </cell>
          <cell r="H278">
            <v>3</v>
          </cell>
          <cell r="K278"/>
          <cell r="N278"/>
          <cell r="Q278">
            <v>132594.97340073291</v>
          </cell>
          <cell r="R278" t="str">
            <v>None</v>
          </cell>
          <cell r="S278" t="str">
            <v>Y</v>
          </cell>
        </row>
        <row r="279">
          <cell r="C279">
            <v>100676</v>
          </cell>
          <cell r="D279" t="str">
            <v>SCAYNES HILL WTW</v>
          </cell>
          <cell r="E279" t="str">
            <v>Alex Hurst</v>
          </cell>
          <cell r="F279" t="str">
            <v>Lauren Whittick</v>
          </cell>
          <cell r="G279">
            <v>2</v>
          </cell>
          <cell r="K279"/>
          <cell r="M279" t="str">
            <v>y</v>
          </cell>
          <cell r="N279"/>
          <cell r="P279" t="str">
            <v>has got a fine screen after the psts</v>
          </cell>
          <cell r="Q279">
            <v>40771.787874004556</v>
          </cell>
          <cell r="R279" t="str">
            <v>None</v>
          </cell>
          <cell r="S279" t="str">
            <v>Y</v>
          </cell>
        </row>
        <row r="280">
          <cell r="C280">
            <v>102980</v>
          </cell>
          <cell r="D280" t="str">
            <v>SEDLESCOMBE WTW</v>
          </cell>
          <cell r="E280" t="str">
            <v>Clive Parsons</v>
          </cell>
          <cell r="F280" t="str">
            <v>Matt Evans</v>
          </cell>
          <cell r="K280">
            <v>1</v>
          </cell>
          <cell r="N280"/>
          <cell r="Q280">
            <v>1017.5422744087898</v>
          </cell>
          <cell r="R280" t="str">
            <v>None</v>
          </cell>
          <cell r="S280" t="str">
            <v>Y</v>
          </cell>
        </row>
        <row r="281">
          <cell r="C281">
            <v>101167</v>
          </cell>
          <cell r="D281" t="str">
            <v>SELLINDGE WTW</v>
          </cell>
          <cell r="E281" t="str">
            <v>Tony Morley</v>
          </cell>
          <cell r="F281" t="str">
            <v>Grahame Andrews</v>
          </cell>
          <cell r="J281">
            <v>2</v>
          </cell>
          <cell r="K281"/>
          <cell r="N281"/>
          <cell r="O281" t="str">
            <v xml:space="preserve">no </v>
          </cell>
          <cell r="Q281">
            <v>5241.1794223062998</v>
          </cell>
          <cell r="R281" t="str">
            <v>None</v>
          </cell>
          <cell r="S281" t="str">
            <v>Y</v>
          </cell>
        </row>
        <row r="282">
          <cell r="C282">
            <v>102473</v>
          </cell>
          <cell r="D282" t="str">
            <v>SHALFLEET WTW</v>
          </cell>
          <cell r="E282" t="str">
            <v>Richard Mumford</v>
          </cell>
          <cell r="F282">
            <v>0</v>
          </cell>
          <cell r="K282">
            <v>1</v>
          </cell>
          <cell r="N282"/>
          <cell r="Q282">
            <v>770.93770800040579</v>
          </cell>
          <cell r="R282" t="str">
            <v>None</v>
          </cell>
          <cell r="S282" t="str">
            <v>Y</v>
          </cell>
        </row>
        <row r="283">
          <cell r="C283">
            <v>100246</v>
          </cell>
          <cell r="D283" t="str">
            <v>SHIPLEY WTW</v>
          </cell>
          <cell r="E283" t="str">
            <v>Sophie Arnold</v>
          </cell>
          <cell r="F283" t="str">
            <v>Thomas Newson</v>
          </cell>
          <cell r="K283"/>
          <cell r="N283" t="str">
            <v>Y</v>
          </cell>
          <cell r="Q283">
            <v>99.790570900996599</v>
          </cell>
          <cell r="R283" t="str">
            <v>No screen</v>
          </cell>
          <cell r="S283" t="str">
            <v>N</v>
          </cell>
        </row>
        <row r="284">
          <cell r="C284">
            <v>100520</v>
          </cell>
          <cell r="D284" t="str">
            <v>SHIPTON BELLINGER WTW</v>
          </cell>
          <cell r="E284" t="str">
            <v>Luke Young</v>
          </cell>
          <cell r="F284" t="str">
            <v>Nick Whitfield</v>
          </cell>
          <cell r="K284"/>
          <cell r="N284" t="str">
            <v>rotating flicker screen</v>
          </cell>
          <cell r="Q284">
            <v>1413.5546465539901</v>
          </cell>
          <cell r="R284" t="str">
            <v>None</v>
          </cell>
          <cell r="S284" t="str">
            <v>Y</v>
          </cell>
        </row>
        <row r="285">
          <cell r="C285">
            <v>103237</v>
          </cell>
          <cell r="D285" t="str">
            <v>SHOREHAM WTW</v>
          </cell>
          <cell r="E285" t="str">
            <v>Alex Hurst</v>
          </cell>
          <cell r="F285" t="str">
            <v>Lauren Whittick</v>
          </cell>
          <cell r="I285">
            <v>3</v>
          </cell>
          <cell r="K285"/>
          <cell r="N285"/>
          <cell r="P285" t="str">
            <v>All three screens repaired 2021 by Jacopa (servicing package required for regular maintenance - building also needs modifing to enable screens to be lifted and removed from site to enable quicker repair turn around as repairing in situ requires multiple site shutdowns to close vales/install stop-logs.</v>
          </cell>
          <cell r="Q285">
            <v>56932.178500140042</v>
          </cell>
          <cell r="R285" t="str">
            <v>None</v>
          </cell>
          <cell r="S285" t="str">
            <v>Y</v>
          </cell>
        </row>
        <row r="286">
          <cell r="C286">
            <v>100958</v>
          </cell>
          <cell r="D286" t="str">
            <v>SHORWELL WTW</v>
          </cell>
          <cell r="E286" t="str">
            <v>Richard Mumford</v>
          </cell>
          <cell r="F286">
            <v>0</v>
          </cell>
          <cell r="J286">
            <v>1</v>
          </cell>
          <cell r="K286"/>
          <cell r="N286"/>
          <cell r="Q286">
            <v>449.80888899456471</v>
          </cell>
          <cell r="R286" t="str">
            <v>None</v>
          </cell>
          <cell r="S286" t="str">
            <v>Y</v>
          </cell>
        </row>
        <row r="287">
          <cell r="C287">
            <v>102205</v>
          </cell>
          <cell r="D287" t="str">
            <v>SIDLESHAM WTW</v>
          </cell>
          <cell r="E287" t="str">
            <v>Paul Rooney</v>
          </cell>
          <cell r="F287" t="str">
            <v>Jake Bennett</v>
          </cell>
          <cell r="I287">
            <v>3</v>
          </cell>
          <cell r="K287"/>
          <cell r="N287"/>
          <cell r="P287" t="str">
            <v xml:space="preserve">Screens are not fit for purpose and break down every year each. Huge amounts of rag bypass- if one screen is out we cant shut the chanell as flows back up and flood on site. </v>
          </cell>
          <cell r="Q287">
            <v>25539.151232067779</v>
          </cell>
          <cell r="R287" t="str">
            <v>Major</v>
          </cell>
          <cell r="S287" t="str">
            <v>Y</v>
          </cell>
        </row>
        <row r="288">
          <cell r="C288">
            <v>101394</v>
          </cell>
          <cell r="D288" t="str">
            <v>SISSINGHURST WTW</v>
          </cell>
          <cell r="E288" t="str">
            <v>Dave Smith</v>
          </cell>
          <cell r="F288" t="str">
            <v>Thomas Payne</v>
          </cell>
          <cell r="K288" t="str">
            <v>X</v>
          </cell>
          <cell r="N288"/>
          <cell r="P288" t="str">
            <v>Duty only 6mm 2D &amp; Duty/Assist 2mm 2D befort membrane plant.</v>
          </cell>
          <cell r="Q288">
            <v>1012.049390767673</v>
          </cell>
          <cell r="R288" t="str">
            <v>None</v>
          </cell>
          <cell r="S288" t="str">
            <v>Y</v>
          </cell>
        </row>
        <row r="289">
          <cell r="C289">
            <v>103224</v>
          </cell>
          <cell r="D289" t="str">
            <v>SITTINGBOURNE WTW</v>
          </cell>
          <cell r="E289" t="str">
            <v>Kyle Rayner</v>
          </cell>
          <cell r="F289" t="str">
            <v>Richard Pearce</v>
          </cell>
          <cell r="I289">
            <v>2</v>
          </cell>
          <cell r="K289"/>
          <cell r="N289"/>
          <cell r="O289" t="str">
            <v>Y 3</v>
          </cell>
          <cell r="Q289">
            <v>78589.008570106162</v>
          </cell>
          <cell r="R289" t="str">
            <v>None</v>
          </cell>
          <cell r="S289" t="str">
            <v>Y</v>
          </cell>
        </row>
        <row r="290">
          <cell r="C290">
            <v>101670</v>
          </cell>
          <cell r="D290" t="str">
            <v>SLAUGHAM WTW</v>
          </cell>
          <cell r="E290" t="str">
            <v>Richard White</v>
          </cell>
          <cell r="F290" t="str">
            <v>Lauren Whittick</v>
          </cell>
          <cell r="G290"/>
          <cell r="H290"/>
          <cell r="I290"/>
          <cell r="J290"/>
          <cell r="L290"/>
          <cell r="M290"/>
          <cell r="N290" t="str">
            <v>Y</v>
          </cell>
          <cell r="Q290">
            <v>85.64550352686507</v>
          </cell>
          <cell r="R290" t="str">
            <v>No screen</v>
          </cell>
          <cell r="S290" t="str">
            <v>N</v>
          </cell>
        </row>
        <row r="291">
          <cell r="C291">
            <v>102513</v>
          </cell>
          <cell r="D291" t="str">
            <v>SLINFOLD WTW</v>
          </cell>
          <cell r="E291" t="str">
            <v>Sophie Arnold</v>
          </cell>
          <cell r="F291" t="str">
            <v>Thomas Newson</v>
          </cell>
          <cell r="K291">
            <v>1</v>
          </cell>
          <cell r="N291"/>
          <cell r="Q291">
            <v>1104.1315266920501</v>
          </cell>
          <cell r="R291" t="str">
            <v>None</v>
          </cell>
          <cell r="S291" t="str">
            <v>Y</v>
          </cell>
        </row>
        <row r="292">
          <cell r="C292">
            <v>103202</v>
          </cell>
          <cell r="D292" t="str">
            <v>SLOWHILL COPSE MARCHWOOD WTW</v>
          </cell>
          <cell r="E292" t="str">
            <v>Craig Challenor</v>
          </cell>
          <cell r="F292" t="str">
            <v>Sadie Holcombe</v>
          </cell>
          <cell r="I292">
            <v>3</v>
          </cell>
          <cell r="K292"/>
          <cell r="N292"/>
          <cell r="Q292">
            <v>73487.250399236334</v>
          </cell>
          <cell r="R292" t="str">
            <v>None</v>
          </cell>
          <cell r="S292" t="str">
            <v>Y</v>
          </cell>
        </row>
        <row r="293">
          <cell r="C293">
            <v>101278</v>
          </cell>
          <cell r="D293" t="str">
            <v>SMALL DOLE WTW</v>
          </cell>
          <cell r="E293" t="str">
            <v>Richard White</v>
          </cell>
          <cell r="F293" t="str">
            <v>Lauren Whittick</v>
          </cell>
          <cell r="G293"/>
          <cell r="H293"/>
          <cell r="I293"/>
          <cell r="J293"/>
          <cell r="L293"/>
          <cell r="M293"/>
          <cell r="N293" t="str">
            <v>Y</v>
          </cell>
          <cell r="P293" t="str">
            <v>Exceptionally poor as no screen, pumped inlet which feeds into a distrbution tank. Rag can often block desludge and storm return.</v>
          </cell>
          <cell r="Q293">
            <v>884.43945706586737</v>
          </cell>
          <cell r="R293" t="str">
            <v>No screen</v>
          </cell>
          <cell r="S293" t="str">
            <v>N</v>
          </cell>
        </row>
        <row r="294">
          <cell r="C294">
            <v>102081</v>
          </cell>
          <cell r="D294" t="str">
            <v>SMALLHOLDINGS RINGMER WTW</v>
          </cell>
          <cell r="E294" t="str">
            <v>Michael Gomm</v>
          </cell>
          <cell r="F294" t="str">
            <v>Ria Knight</v>
          </cell>
          <cell r="K294"/>
          <cell r="N294" t="str">
            <v>y</v>
          </cell>
          <cell r="O294" t="str">
            <v>n</v>
          </cell>
          <cell r="Q294">
            <v>68.284030253776777</v>
          </cell>
          <cell r="R294" t="str">
            <v>No screen</v>
          </cell>
          <cell r="S294" t="str">
            <v>N</v>
          </cell>
        </row>
        <row r="295">
          <cell r="C295">
            <v>102777</v>
          </cell>
          <cell r="D295" t="str">
            <v>SMARDEN WTW</v>
          </cell>
          <cell r="E295" t="str">
            <v>Richard Burns</v>
          </cell>
          <cell r="F295" t="str">
            <v>Joe Guenigault</v>
          </cell>
          <cell r="K295"/>
          <cell r="N295" t="str">
            <v>Y</v>
          </cell>
          <cell r="Q295">
            <v>956.15510410684362</v>
          </cell>
          <cell r="R295" t="str">
            <v>No screen</v>
          </cell>
          <cell r="S295" t="str">
            <v>N</v>
          </cell>
        </row>
        <row r="296">
          <cell r="C296">
            <v>102907</v>
          </cell>
          <cell r="D296" t="str">
            <v>SMITHS LANE GOUDHURST WTW</v>
          </cell>
          <cell r="E296" t="str">
            <v>Dave Smith</v>
          </cell>
          <cell r="F296" t="str">
            <v>Thomas Payne</v>
          </cell>
          <cell r="K296"/>
          <cell r="N296" t="str">
            <v>X</v>
          </cell>
          <cell r="P296" t="str">
            <v>Septic Tank.</v>
          </cell>
          <cell r="Q296">
            <v>241.38425837752314</v>
          </cell>
          <cell r="R296" t="str">
            <v>No screen</v>
          </cell>
          <cell r="S296" t="str">
            <v>N</v>
          </cell>
        </row>
        <row r="297">
          <cell r="C297">
            <v>100115</v>
          </cell>
          <cell r="D297" t="str">
            <v>SOUTH AMBERSHAM WTW</v>
          </cell>
          <cell r="E297" t="str">
            <v>Sophie Arnold</v>
          </cell>
          <cell r="F297" t="str">
            <v>Thomas Newson</v>
          </cell>
          <cell r="J297">
            <v>1</v>
          </cell>
          <cell r="K297"/>
          <cell r="N297"/>
          <cell r="P297" t="str">
            <v>old and lets by lots of rag causing hydraulic issues on PSTs as bellmouths block. Prem storm events and not meeting PFR in high flows. Been sitting with M&amp;E but no movement.</v>
          </cell>
          <cell r="Q297">
            <v>15258.041670281162</v>
          </cell>
          <cell r="R297" t="str">
            <v>Major</v>
          </cell>
          <cell r="S297" t="str">
            <v>Y</v>
          </cell>
        </row>
        <row r="298">
          <cell r="C298">
            <v>102447</v>
          </cell>
          <cell r="D298" t="str">
            <v>SOUTH HARTING WTW</v>
          </cell>
          <cell r="E298" t="str">
            <v>Dean Galloway</v>
          </cell>
          <cell r="F298" t="str">
            <v>Peter Smyth</v>
          </cell>
          <cell r="G298">
            <v>1</v>
          </cell>
          <cell r="H298"/>
          <cell r="I298"/>
          <cell r="J298"/>
          <cell r="L298"/>
          <cell r="M298"/>
          <cell r="O298" t="str">
            <v>Yes</v>
          </cell>
          <cell r="P298" t="str">
            <v>Storm screen is Copa sack</v>
          </cell>
          <cell r="Q298">
            <v>918.99352867449352</v>
          </cell>
          <cell r="R298" t="str">
            <v>No screen</v>
          </cell>
          <cell r="S298" t="str">
            <v>N</v>
          </cell>
        </row>
        <row r="299">
          <cell r="C299">
            <v>101581</v>
          </cell>
          <cell r="D299" t="str">
            <v>SOUTHWICK WTW</v>
          </cell>
          <cell r="E299" t="str">
            <v>Dean Galloway</v>
          </cell>
          <cell r="F299" t="str">
            <v>Peter Smyth</v>
          </cell>
          <cell r="G299"/>
          <cell r="H299"/>
          <cell r="I299"/>
          <cell r="J299">
            <v>1</v>
          </cell>
          <cell r="L299"/>
          <cell r="M299"/>
          <cell r="O299" t="str">
            <v>No</v>
          </cell>
          <cell r="P299" t="str">
            <v>All flows are screened prior to storm weir</v>
          </cell>
          <cell r="Q299">
            <v>524.49444709300803</v>
          </cell>
          <cell r="R299" t="str">
            <v>None</v>
          </cell>
          <cell r="S299" t="str">
            <v>Y</v>
          </cell>
        </row>
        <row r="300">
          <cell r="C300">
            <v>102082</v>
          </cell>
          <cell r="D300" t="str">
            <v>SPELDHURST WTW</v>
          </cell>
          <cell r="E300" t="str">
            <v>Danny Hunt</v>
          </cell>
          <cell r="F300" t="str">
            <v>Chelsea Payne</v>
          </cell>
          <cell r="J300">
            <v>1</v>
          </cell>
          <cell r="K300"/>
          <cell r="N300"/>
          <cell r="Q300">
            <v>3872.2305372717096</v>
          </cell>
          <cell r="R300" t="str">
            <v>None</v>
          </cell>
          <cell r="S300" t="str">
            <v>Y</v>
          </cell>
        </row>
        <row r="301">
          <cell r="C301">
            <v>100877</v>
          </cell>
          <cell r="D301" t="str">
            <v>ST HELENS WTW</v>
          </cell>
          <cell r="E301" t="str">
            <v>Richard Mumford</v>
          </cell>
          <cell r="F301">
            <v>0</v>
          </cell>
          <cell r="J301">
            <v>1</v>
          </cell>
          <cell r="K301"/>
          <cell r="N301"/>
          <cell r="Q301">
            <v>1260.1470281727084</v>
          </cell>
          <cell r="R301" t="str">
            <v>None</v>
          </cell>
          <cell r="S301" t="str">
            <v>Y</v>
          </cell>
        </row>
        <row r="302">
          <cell r="C302">
            <v>101657</v>
          </cell>
          <cell r="D302" t="str">
            <v>ST JOHNS CROWBOROUGH WTW</v>
          </cell>
          <cell r="E302" t="str">
            <v>Michael Gomm</v>
          </cell>
          <cell r="F302" t="str">
            <v>Ria Knight</v>
          </cell>
          <cell r="J302">
            <v>1</v>
          </cell>
          <cell r="K302"/>
          <cell r="N302"/>
          <cell r="O302" t="str">
            <v>y</v>
          </cell>
          <cell r="Q302">
            <v>2590.2655422643529</v>
          </cell>
          <cell r="R302" t="str">
            <v>None</v>
          </cell>
          <cell r="S302" t="str">
            <v>Y</v>
          </cell>
        </row>
        <row r="303">
          <cell r="C303">
            <v>101790</v>
          </cell>
          <cell r="D303" t="str">
            <v>ST MARY HOO WTW</v>
          </cell>
          <cell r="E303" t="str">
            <v>Richard Burns</v>
          </cell>
          <cell r="F303" t="str">
            <v>Joe Guenigault</v>
          </cell>
          <cell r="K303"/>
          <cell r="N303" t="str">
            <v>Y</v>
          </cell>
          <cell r="Q303">
            <v>30.901703481685701</v>
          </cell>
          <cell r="R303" t="str">
            <v>No screen</v>
          </cell>
          <cell r="S303" t="str">
            <v>N</v>
          </cell>
        </row>
        <row r="304">
          <cell r="C304">
            <v>103009</v>
          </cell>
          <cell r="D304" t="str">
            <v>STAMFORD BUILDINGS FIRLE WTW</v>
          </cell>
          <cell r="E304" t="str">
            <v>Steve James</v>
          </cell>
          <cell r="F304" t="str">
            <v>Ria Knight</v>
          </cell>
          <cell r="K304"/>
          <cell r="N304">
            <v>0</v>
          </cell>
          <cell r="O304" t="str">
            <v>N</v>
          </cell>
          <cell r="P304" t="str">
            <v xml:space="preserve">Pumped inlet </v>
          </cell>
          <cell r="Q304">
            <v>29.276662283019999</v>
          </cell>
          <cell r="R304" t="str">
            <v>No screen</v>
          </cell>
          <cell r="S304" t="str">
            <v>N</v>
          </cell>
        </row>
        <row r="305">
          <cell r="C305">
            <v>103026</v>
          </cell>
          <cell r="D305" t="str">
            <v>STAPLECROSS WTW</v>
          </cell>
          <cell r="E305" t="str">
            <v>Stuart Wolfe</v>
          </cell>
          <cell r="F305" t="str">
            <v>Matt Evans</v>
          </cell>
          <cell r="K305"/>
          <cell r="N305"/>
          <cell r="O305" t="str">
            <v>Y</v>
          </cell>
          <cell r="Q305">
            <v>502.25206269568997</v>
          </cell>
          <cell r="R305" t="str">
            <v>No screen</v>
          </cell>
          <cell r="S305" t="str">
            <v>N</v>
          </cell>
        </row>
        <row r="306">
          <cell r="C306">
            <v>101464</v>
          </cell>
          <cell r="D306" t="str">
            <v>STAPLEFIELD WTW</v>
          </cell>
          <cell r="E306" t="str">
            <v>Richard White</v>
          </cell>
          <cell r="F306" t="str">
            <v>Lauren Whittick</v>
          </cell>
          <cell r="G306"/>
          <cell r="H306"/>
          <cell r="I306"/>
          <cell r="J306"/>
          <cell r="L306"/>
          <cell r="M306"/>
          <cell r="N306" t="str">
            <v>Y</v>
          </cell>
          <cell r="Q306">
            <v>150.75816356458199</v>
          </cell>
          <cell r="R306" t="str">
            <v>No screen</v>
          </cell>
          <cell r="S306" t="str">
            <v>N</v>
          </cell>
        </row>
        <row r="307">
          <cell r="C307">
            <v>101943</v>
          </cell>
          <cell r="D307" t="str">
            <v>STAPLEHURST WTW</v>
          </cell>
          <cell r="E307" t="str">
            <v>Richard Burns</v>
          </cell>
          <cell r="F307" t="str">
            <v>Joe Guenigault</v>
          </cell>
          <cell r="I307">
            <v>2</v>
          </cell>
          <cell r="K307"/>
          <cell r="N307"/>
          <cell r="P307" t="str">
            <v>Old and not regularly serviced</v>
          </cell>
          <cell r="Q307">
            <v>5709.7325728169899</v>
          </cell>
          <cell r="R307" t="str">
            <v>Moderate</v>
          </cell>
          <cell r="S307" t="str">
            <v>Y</v>
          </cell>
        </row>
        <row r="308">
          <cell r="C308">
            <v>100697</v>
          </cell>
          <cell r="D308" t="str">
            <v>STEYNING WTW</v>
          </cell>
          <cell r="E308" t="str">
            <v>Sophie Arnold</v>
          </cell>
          <cell r="F308" t="str">
            <v>Thomas Newson</v>
          </cell>
          <cell r="I308">
            <v>1</v>
          </cell>
          <cell r="K308"/>
          <cell r="N308"/>
          <cell r="Q308">
            <v>9654.1773802699681</v>
          </cell>
          <cell r="R308" t="str">
            <v>None</v>
          </cell>
          <cell r="S308" t="str">
            <v>Y</v>
          </cell>
        </row>
        <row r="309">
          <cell r="C309">
            <v>100939</v>
          </cell>
          <cell r="D309" t="str">
            <v>STOCKBRIDGE WTW</v>
          </cell>
          <cell r="E309" t="str">
            <v>Luke Young</v>
          </cell>
          <cell r="F309" t="str">
            <v>Nick Whitfield</v>
          </cell>
          <cell r="K309" t="str">
            <v>y</v>
          </cell>
          <cell r="N309"/>
          <cell r="Q309">
            <v>832.07089101825341</v>
          </cell>
          <cell r="R309" t="str">
            <v>None</v>
          </cell>
          <cell r="S309" t="str">
            <v>Y</v>
          </cell>
        </row>
        <row r="310">
          <cell r="C310">
            <v>101001</v>
          </cell>
          <cell r="D310" t="str">
            <v>STOKE WTW</v>
          </cell>
          <cell r="E310" t="str">
            <v>Richard Burns</v>
          </cell>
          <cell r="F310" t="str">
            <v>Joe Guenigault</v>
          </cell>
          <cell r="K310">
            <v>1</v>
          </cell>
          <cell r="N310"/>
          <cell r="P310" t="str">
            <v>Bypasses all the time, not fit for purpose, fails regularly</v>
          </cell>
          <cell r="Q310">
            <v>3063.9599707902516</v>
          </cell>
          <cell r="R310" t="str">
            <v>Major</v>
          </cell>
          <cell r="S310" t="str">
            <v>Y</v>
          </cell>
        </row>
        <row r="311">
          <cell r="C311">
            <v>102806</v>
          </cell>
          <cell r="D311" t="str">
            <v>STONE GREEN STONE IN OXNEY WTW</v>
          </cell>
          <cell r="E311" t="str">
            <v>Dave Smith</v>
          </cell>
          <cell r="F311" t="str">
            <v>Thomas Payne</v>
          </cell>
          <cell r="K311">
            <v>1</v>
          </cell>
          <cell r="N311"/>
          <cell r="P311" t="str">
            <v>Duty only.</v>
          </cell>
          <cell r="Q311">
            <v>155.36521951247406</v>
          </cell>
          <cell r="R311" t="str">
            <v>None</v>
          </cell>
          <cell r="S311" t="str">
            <v>Y</v>
          </cell>
        </row>
        <row r="312">
          <cell r="C312">
            <v>102698</v>
          </cell>
          <cell r="D312" t="str">
            <v>STONE HILL ROAD EGERTON WTW</v>
          </cell>
          <cell r="E312" t="str">
            <v>Kyle Rayner</v>
          </cell>
          <cell r="F312" t="str">
            <v>Richard Pearce</v>
          </cell>
          <cell r="K312">
            <v>1</v>
          </cell>
          <cell r="N312"/>
          <cell r="Q312">
            <v>546.18002470408283</v>
          </cell>
          <cell r="R312" t="str">
            <v>None</v>
          </cell>
          <cell r="S312" t="str">
            <v>Y</v>
          </cell>
        </row>
        <row r="313">
          <cell r="C313">
            <v>101607</v>
          </cell>
          <cell r="D313" t="str">
            <v>STONEGATE WTW</v>
          </cell>
          <cell r="E313" t="str">
            <v>Michael Gomm</v>
          </cell>
          <cell r="F313" t="str">
            <v>Ria Knight</v>
          </cell>
          <cell r="K313"/>
          <cell r="M313" t="str">
            <v>y</v>
          </cell>
          <cell r="N313"/>
          <cell r="O313" t="str">
            <v>n</v>
          </cell>
          <cell r="Q313">
            <v>211.55830437039924</v>
          </cell>
          <cell r="R313" t="str">
            <v>None</v>
          </cell>
          <cell r="S313" t="str">
            <v>Y</v>
          </cell>
        </row>
        <row r="314">
          <cell r="C314">
            <v>103208</v>
          </cell>
          <cell r="D314" t="str">
            <v>STORRINGTON WTW</v>
          </cell>
          <cell r="E314" t="str">
            <v>Sophie Arnold</v>
          </cell>
          <cell r="F314" t="str">
            <v>Thomas Newson</v>
          </cell>
          <cell r="I314">
            <v>1</v>
          </cell>
          <cell r="K314"/>
          <cell r="N314"/>
          <cell r="Q314">
            <v>7912.6359864953874</v>
          </cell>
          <cell r="R314" t="str">
            <v>None</v>
          </cell>
          <cell r="S314" t="str">
            <v>Y</v>
          </cell>
        </row>
        <row r="315">
          <cell r="C315">
            <v>102637</v>
          </cell>
          <cell r="D315" t="str">
            <v>STREAT WTW</v>
          </cell>
          <cell r="E315" t="str">
            <v>Richard White</v>
          </cell>
          <cell r="F315" t="str">
            <v>Lauren Whittick</v>
          </cell>
          <cell r="G315"/>
          <cell r="H315"/>
          <cell r="I315"/>
          <cell r="J315"/>
          <cell r="L315"/>
          <cell r="M315"/>
          <cell r="N315" t="str">
            <v>Y</v>
          </cell>
          <cell r="Q315">
            <v>50.554576676344887</v>
          </cell>
          <cell r="R315" t="str">
            <v>No screen</v>
          </cell>
          <cell r="S315" t="str">
            <v>N</v>
          </cell>
        </row>
        <row r="316">
          <cell r="C316">
            <v>101153</v>
          </cell>
          <cell r="D316" t="str">
            <v>STUBBS LANE BREDE WTW</v>
          </cell>
          <cell r="E316" t="str">
            <v>Stuart Wolfe</v>
          </cell>
          <cell r="F316" t="str">
            <v>Matt Evans</v>
          </cell>
          <cell r="G316">
            <v>2</v>
          </cell>
          <cell r="K316">
            <v>1</v>
          </cell>
          <cell r="N316"/>
          <cell r="O316" t="str">
            <v>Y</v>
          </cell>
          <cell r="Q316">
            <v>1168.6539477706667</v>
          </cell>
          <cell r="R316" t="str">
            <v>None</v>
          </cell>
          <cell r="S316" t="str">
            <v>Y</v>
          </cell>
        </row>
        <row r="317">
          <cell r="C317">
            <v>100093</v>
          </cell>
          <cell r="D317" t="str">
            <v>SUMMER LANE PAGHAM WTW</v>
          </cell>
          <cell r="E317" t="str">
            <v>Paul Rooney</v>
          </cell>
          <cell r="F317" t="str">
            <v>Jake Bennett</v>
          </cell>
          <cell r="I317">
            <v>2</v>
          </cell>
          <cell r="K317"/>
          <cell r="N317"/>
          <cell r="P317" t="str">
            <v xml:space="preserve">Work well could use Lidsey screens as spare here. </v>
          </cell>
          <cell r="Q317">
            <v>12853.92579546546</v>
          </cell>
          <cell r="R317" t="str">
            <v>None</v>
          </cell>
          <cell r="S317" t="str">
            <v>Y</v>
          </cell>
        </row>
        <row r="318">
          <cell r="C318">
            <v>102970</v>
          </cell>
          <cell r="D318" t="str">
            <v>SUTTON VALENCE WTW</v>
          </cell>
          <cell r="E318" t="str">
            <v>Richard Burns</v>
          </cell>
          <cell r="F318" t="str">
            <v>Joe Guenigault</v>
          </cell>
          <cell r="K318">
            <v>1</v>
          </cell>
          <cell r="N318"/>
          <cell r="P318" t="str">
            <v>Old and needs to be replaced</v>
          </cell>
          <cell r="Q318">
            <v>1120.0745756701333</v>
          </cell>
          <cell r="R318" t="str">
            <v>Moderate</v>
          </cell>
          <cell r="S318" t="str">
            <v>Y</v>
          </cell>
        </row>
        <row r="319">
          <cell r="C319">
            <v>102571</v>
          </cell>
          <cell r="D319" t="str">
            <v>SWALECLIFFE WTW</v>
          </cell>
          <cell r="E319" t="str">
            <v>Kyle Rayner</v>
          </cell>
          <cell r="F319" t="str">
            <v>Richard Pearce</v>
          </cell>
          <cell r="G319">
            <v>1</v>
          </cell>
          <cell r="J319">
            <v>2</v>
          </cell>
          <cell r="K319"/>
          <cell r="N319"/>
          <cell r="Q319">
            <v>35166.871814535509</v>
          </cell>
          <cell r="R319" t="str">
            <v>None</v>
          </cell>
          <cell r="S319" t="str">
            <v>Y</v>
          </cell>
        </row>
        <row r="320">
          <cell r="C320">
            <v>101474</v>
          </cell>
          <cell r="D320" t="str">
            <v>TANGMERE WTW</v>
          </cell>
          <cell r="E320" t="str">
            <v>Paul Rooney</v>
          </cell>
          <cell r="F320" t="str">
            <v>Jake Bennett</v>
          </cell>
          <cell r="H320">
            <v>2</v>
          </cell>
          <cell r="K320"/>
          <cell r="N320"/>
          <cell r="P320" t="str">
            <v xml:space="preserve">exellent screens and new. </v>
          </cell>
          <cell r="Q320">
            <v>5783.0877476646392</v>
          </cell>
          <cell r="R320" t="str">
            <v>None</v>
          </cell>
          <cell r="S320" t="str">
            <v>Y</v>
          </cell>
        </row>
        <row r="321">
          <cell r="C321">
            <v>101364</v>
          </cell>
          <cell r="D321" t="str">
            <v>TENTERDEN WTW</v>
          </cell>
          <cell r="E321" t="str">
            <v>Dave Smith</v>
          </cell>
          <cell r="F321" t="str">
            <v>Thomas Payne</v>
          </cell>
          <cell r="I321">
            <v>1</v>
          </cell>
          <cell r="K321"/>
          <cell r="N321"/>
          <cell r="O321" t="str">
            <v>X</v>
          </cell>
          <cell r="P321" t="str">
            <v>Duty only 6mm 1D.</v>
          </cell>
          <cell r="Q321">
            <v>8516.6690185943789</v>
          </cell>
          <cell r="R321" t="str">
            <v>Moderate</v>
          </cell>
          <cell r="S321" t="str">
            <v>Y</v>
          </cell>
        </row>
        <row r="322">
          <cell r="C322">
            <v>102131</v>
          </cell>
          <cell r="D322" t="str">
            <v>TEYNHAM WTW</v>
          </cell>
          <cell r="E322" t="str">
            <v>Kyle Rayner</v>
          </cell>
          <cell r="F322" t="str">
            <v>Richard Pearce</v>
          </cell>
          <cell r="K322">
            <v>2</v>
          </cell>
          <cell r="N322"/>
          <cell r="Q322">
            <v>4108.3051804952302</v>
          </cell>
          <cell r="R322" t="str">
            <v>None</v>
          </cell>
          <cell r="S322" t="str">
            <v>Y</v>
          </cell>
        </row>
        <row r="323">
          <cell r="C323">
            <v>101163</v>
          </cell>
          <cell r="D323" t="str">
            <v>THORNHAM WTW</v>
          </cell>
          <cell r="E323" t="str">
            <v>Paul Rooney</v>
          </cell>
          <cell r="F323" t="str">
            <v>Jake Bennett</v>
          </cell>
          <cell r="I323">
            <v>2</v>
          </cell>
          <cell r="K323"/>
          <cell r="N323"/>
          <cell r="P323" t="str">
            <v xml:space="preserve">Work well but handling is not sufficient for site. Awaiting install of washpactors by Eriks. One screen has been OOA for over 12 months in workshop. </v>
          </cell>
          <cell r="Q323">
            <v>20473.379612745208</v>
          </cell>
          <cell r="R323" t="str">
            <v>None</v>
          </cell>
          <cell r="S323" t="str">
            <v>Y</v>
          </cell>
        </row>
        <row r="324">
          <cell r="C324">
            <v>100792</v>
          </cell>
          <cell r="D324" t="str">
            <v>THORNS BEACH WTW</v>
          </cell>
          <cell r="E324" t="str">
            <v>Dan Spearman</v>
          </cell>
          <cell r="F324" t="str">
            <v>Sadie Holcombe</v>
          </cell>
          <cell r="K324"/>
          <cell r="M324" t="str">
            <v>Nothing</v>
          </cell>
          <cell r="N324"/>
          <cell r="Q324">
            <v>22.414493545492402</v>
          </cell>
          <cell r="R324" t="str">
            <v>No screen</v>
          </cell>
          <cell r="S324" t="str">
            <v>N</v>
          </cell>
        </row>
        <row r="325">
          <cell r="C325">
            <v>111189</v>
          </cell>
          <cell r="D325" t="str">
            <v>THRESHERS FIELD HEVER WTW</v>
          </cell>
          <cell r="E325" t="str">
            <v>Danny Hunt</v>
          </cell>
          <cell r="F325" t="str">
            <v>Chelsea Payne</v>
          </cell>
          <cell r="K325"/>
          <cell r="L325" t="str">
            <v>Y</v>
          </cell>
          <cell r="N325"/>
          <cell r="Q325">
            <v>20.819823851843299</v>
          </cell>
          <cell r="R325" t="str">
            <v>None</v>
          </cell>
          <cell r="S325" t="str">
            <v>Y</v>
          </cell>
        </row>
        <row r="326">
          <cell r="C326">
            <v>102260</v>
          </cell>
          <cell r="D326" t="str">
            <v>TICEHURST WTW</v>
          </cell>
          <cell r="E326" t="str">
            <v>Michael Gomm</v>
          </cell>
          <cell r="F326" t="str">
            <v>Ria Knight</v>
          </cell>
          <cell r="J326">
            <v>1</v>
          </cell>
          <cell r="K326"/>
          <cell r="N326"/>
          <cell r="O326" t="str">
            <v>n</v>
          </cell>
          <cell r="Q326">
            <v>2740.679454884385</v>
          </cell>
          <cell r="R326" t="str">
            <v>None</v>
          </cell>
          <cell r="S326" t="str">
            <v>Y</v>
          </cell>
        </row>
        <row r="327">
          <cell r="C327">
            <v>102180</v>
          </cell>
          <cell r="D327" t="str">
            <v>TILLINGTON WTW</v>
          </cell>
          <cell r="E327" t="str">
            <v>Sophie Arnold</v>
          </cell>
          <cell r="F327" t="str">
            <v>Thomas Newson</v>
          </cell>
          <cell r="G327">
            <v>1</v>
          </cell>
          <cell r="K327"/>
          <cell r="N327"/>
          <cell r="Q327">
            <v>373.85409889479587</v>
          </cell>
          <cell r="R327" t="str">
            <v>No screen</v>
          </cell>
          <cell r="S327" t="str">
            <v>N</v>
          </cell>
        </row>
        <row r="328">
          <cell r="C328">
            <v>100480</v>
          </cell>
          <cell r="D328" t="str">
            <v>TONBRIDGE WTW</v>
          </cell>
          <cell r="E328" t="str">
            <v>Danny Hunt</v>
          </cell>
          <cell r="F328" t="str">
            <v>Chelsea Payne</v>
          </cell>
          <cell r="I328">
            <v>2</v>
          </cell>
          <cell r="K328"/>
          <cell r="N328"/>
          <cell r="Q328">
            <v>50905.783868381535</v>
          </cell>
          <cell r="R328" t="str">
            <v>None</v>
          </cell>
          <cell r="S328" t="str">
            <v>Y</v>
          </cell>
        </row>
        <row r="329">
          <cell r="C329">
            <v>100024</v>
          </cell>
          <cell r="D329" t="str">
            <v>TROTTON WTW</v>
          </cell>
          <cell r="E329" t="str">
            <v>Dean Galloway</v>
          </cell>
          <cell r="F329" t="str">
            <v>Peter Smyth</v>
          </cell>
          <cell r="G329"/>
          <cell r="H329"/>
          <cell r="I329"/>
          <cell r="J329"/>
          <cell r="L329"/>
          <cell r="M329"/>
          <cell r="N329" t="str">
            <v>Yes</v>
          </cell>
          <cell r="O329"/>
          <cell r="Q329">
            <v>109.816819178516</v>
          </cell>
          <cell r="R329" t="str">
            <v>None</v>
          </cell>
          <cell r="S329" t="str">
            <v>Y</v>
          </cell>
        </row>
        <row r="330">
          <cell r="C330">
            <v>102261</v>
          </cell>
          <cell r="D330" t="str">
            <v>TUNBRIDGE WELLS NORTH WTW</v>
          </cell>
          <cell r="E330" t="str">
            <v>Danny Hunt</v>
          </cell>
          <cell r="F330" t="str">
            <v>Chelsea Payne</v>
          </cell>
          <cell r="I330">
            <v>3</v>
          </cell>
          <cell r="K330"/>
          <cell r="N330"/>
          <cell r="P330" t="str">
            <v>Constantly  refurbishing  due to grit in sewer network. Quote pending for two KUHN units.</v>
          </cell>
          <cell r="Q330">
            <v>32836.253159628664</v>
          </cell>
          <cell r="R330" t="str">
            <v>Major</v>
          </cell>
          <cell r="S330" t="str">
            <v>Y</v>
          </cell>
        </row>
        <row r="331">
          <cell r="C331">
            <v>100248</v>
          </cell>
          <cell r="D331" t="str">
            <v>TUNBRIDGE WELLS SOUTH WTW</v>
          </cell>
          <cell r="E331" t="str">
            <v>Michael Gomm</v>
          </cell>
          <cell r="F331" t="str">
            <v>Ria Knight</v>
          </cell>
          <cell r="I331">
            <v>2</v>
          </cell>
          <cell r="K331"/>
          <cell r="N331"/>
          <cell r="O331" t="str">
            <v>y</v>
          </cell>
          <cell r="Q331">
            <v>30248.82495532648</v>
          </cell>
          <cell r="R331" t="str">
            <v>None</v>
          </cell>
          <cell r="S331" t="str">
            <v>Y</v>
          </cell>
        </row>
        <row r="332">
          <cell r="C332">
            <v>102603</v>
          </cell>
          <cell r="D332" t="str">
            <v>UCKFIELD WTW</v>
          </cell>
          <cell r="E332" t="str">
            <v>Michael Gomm</v>
          </cell>
          <cell r="F332" t="str">
            <v>Ria Knight</v>
          </cell>
          <cell r="H332">
            <v>2</v>
          </cell>
          <cell r="K332"/>
          <cell r="N332"/>
          <cell r="O332" t="str">
            <v>y</v>
          </cell>
          <cell r="Q332">
            <v>22931.066070376251</v>
          </cell>
          <cell r="R332" t="str">
            <v>None</v>
          </cell>
          <cell r="S332" t="str">
            <v>Y</v>
          </cell>
        </row>
        <row r="333">
          <cell r="C333">
            <v>100169</v>
          </cell>
          <cell r="D333" t="str">
            <v>UDIMORE WTW</v>
          </cell>
          <cell r="E333" t="str">
            <v>Stuart Wolfe</v>
          </cell>
          <cell r="F333" t="str">
            <v>Matt Evans</v>
          </cell>
          <cell r="K333"/>
          <cell r="N333"/>
          <cell r="Q333">
            <v>37.072372707635402</v>
          </cell>
          <cell r="R333" t="str">
            <v>No screen</v>
          </cell>
          <cell r="S333" t="str">
            <v>N</v>
          </cell>
        </row>
        <row r="334">
          <cell r="C334">
            <v>102403</v>
          </cell>
          <cell r="D334" t="str">
            <v>ULCOMBE WTW</v>
          </cell>
          <cell r="E334" t="str">
            <v>Richard Burns</v>
          </cell>
          <cell r="F334" t="str">
            <v>Joe Guenigault</v>
          </cell>
          <cell r="K334">
            <v>1</v>
          </cell>
          <cell r="N334"/>
          <cell r="P334" t="str">
            <v>Very unreliable and old</v>
          </cell>
          <cell r="Q334">
            <v>752.82361583607462</v>
          </cell>
          <cell r="R334" t="str">
            <v>Moderate</v>
          </cell>
          <cell r="S334" t="str">
            <v>Y</v>
          </cell>
        </row>
        <row r="335">
          <cell r="C335">
            <v>100909</v>
          </cell>
          <cell r="D335" t="str">
            <v>UNDERHILL GOUDHURST WTW</v>
          </cell>
          <cell r="E335" t="str">
            <v>Dave Smith</v>
          </cell>
          <cell r="F335" t="str">
            <v>Thomas Payne</v>
          </cell>
          <cell r="K335">
            <v>1</v>
          </cell>
          <cell r="N335"/>
          <cell r="P335" t="str">
            <v>Duty only.</v>
          </cell>
          <cell r="Q335">
            <v>693.04875782643728</v>
          </cell>
          <cell r="R335" t="str">
            <v>None</v>
          </cell>
          <cell r="S335" t="str">
            <v>Y</v>
          </cell>
        </row>
        <row r="336">
          <cell r="C336">
            <v>100550</v>
          </cell>
          <cell r="D336" t="str">
            <v>VINES CROSS WTW</v>
          </cell>
          <cell r="E336" t="str">
            <v>Michael Gomm</v>
          </cell>
          <cell r="F336" t="str">
            <v>Ria Knight</v>
          </cell>
          <cell r="I336">
            <v>2</v>
          </cell>
          <cell r="K336"/>
          <cell r="N336"/>
          <cell r="O336" t="str">
            <v>y</v>
          </cell>
          <cell r="Q336">
            <v>13473.715936350443</v>
          </cell>
          <cell r="R336" t="str">
            <v>None</v>
          </cell>
          <cell r="S336" t="str">
            <v>Y</v>
          </cell>
        </row>
        <row r="337">
          <cell r="C337">
            <v>101922</v>
          </cell>
          <cell r="D337" t="str">
            <v>WALLCROUCH WTW</v>
          </cell>
          <cell r="E337" t="str">
            <v>Michael Gomm</v>
          </cell>
          <cell r="F337" t="str">
            <v>Ria Knight</v>
          </cell>
          <cell r="K337"/>
          <cell r="N337" t="str">
            <v>n</v>
          </cell>
          <cell r="O337" t="str">
            <v>n</v>
          </cell>
          <cell r="Q337">
            <v>154.15473252958901</v>
          </cell>
          <cell r="R337" t="str">
            <v>No screen</v>
          </cell>
          <cell r="S337" t="str">
            <v>N</v>
          </cell>
        </row>
        <row r="338">
          <cell r="C338">
            <v>103152</v>
          </cell>
          <cell r="D338" t="str">
            <v>WAREHORNE WTW</v>
          </cell>
          <cell r="E338" t="str">
            <v>Dave Smith</v>
          </cell>
          <cell r="F338" t="str">
            <v>Thomas Payne</v>
          </cell>
          <cell r="K338"/>
          <cell r="N338" t="str">
            <v>X</v>
          </cell>
          <cell r="P338" t="str">
            <v>Inlet pumps and macerators.</v>
          </cell>
          <cell r="Q338">
            <v>455.62270951874336</v>
          </cell>
          <cell r="R338" t="str">
            <v>No screen</v>
          </cell>
          <cell r="S338" t="str">
            <v>N</v>
          </cell>
        </row>
        <row r="339">
          <cell r="C339">
            <v>100703</v>
          </cell>
          <cell r="D339" t="str">
            <v>WARNINGLID WTW</v>
          </cell>
          <cell r="E339" t="str">
            <v>Richard White</v>
          </cell>
          <cell r="F339" t="str">
            <v>Lauren Whittick</v>
          </cell>
          <cell r="G339"/>
          <cell r="H339"/>
          <cell r="I339"/>
          <cell r="J339"/>
          <cell r="L339"/>
          <cell r="M339" t="str">
            <v>Agisac</v>
          </cell>
          <cell r="Q339">
            <v>233.971589593461</v>
          </cell>
          <cell r="R339" t="str">
            <v>None</v>
          </cell>
          <cell r="S339" t="str">
            <v>Y</v>
          </cell>
        </row>
        <row r="340">
          <cell r="C340">
            <v>100483</v>
          </cell>
          <cell r="D340" t="str">
            <v>WARTLING WTW</v>
          </cell>
          <cell r="E340" t="str">
            <v>Clive Parsons</v>
          </cell>
          <cell r="F340" t="str">
            <v>Matt Evans</v>
          </cell>
          <cell r="K340"/>
          <cell r="N340"/>
          <cell r="P340" t="str">
            <v>None</v>
          </cell>
          <cell r="Q340">
            <v>57.652786014726672</v>
          </cell>
          <cell r="R340" t="str">
            <v>No screen</v>
          </cell>
          <cell r="S340" t="str">
            <v>N</v>
          </cell>
        </row>
        <row r="341">
          <cell r="C341">
            <v>100901</v>
          </cell>
          <cell r="D341" t="str">
            <v>WASHWELL LANE WADHURST WTW</v>
          </cell>
          <cell r="E341" t="str">
            <v>Michael Gomm</v>
          </cell>
          <cell r="F341" t="str">
            <v>Ria Knight</v>
          </cell>
          <cell r="K341"/>
          <cell r="N341" t="str">
            <v>n</v>
          </cell>
          <cell r="O341" t="str">
            <v>n</v>
          </cell>
          <cell r="Q341">
            <v>756.90550799096093</v>
          </cell>
          <cell r="R341" t="str">
            <v>No screen</v>
          </cell>
          <cell r="S341" t="str">
            <v>N</v>
          </cell>
        </row>
        <row r="342">
          <cell r="C342">
            <v>101286</v>
          </cell>
          <cell r="D342" t="str">
            <v>WATERINGBURY WTW</v>
          </cell>
          <cell r="E342" t="str">
            <v>Danny Hunt</v>
          </cell>
          <cell r="F342" t="str">
            <v>Chelsea Payne</v>
          </cell>
          <cell r="J342">
            <v>1</v>
          </cell>
          <cell r="K342"/>
          <cell r="N342"/>
          <cell r="P342" t="str">
            <v xml:space="preserve">just been refubished </v>
          </cell>
          <cell r="Q342">
            <v>9848.9514434037028</v>
          </cell>
          <cell r="R342" t="str">
            <v>None</v>
          </cell>
          <cell r="S342" t="str">
            <v>Y</v>
          </cell>
        </row>
        <row r="343">
          <cell r="C343">
            <v>101814</v>
          </cell>
          <cell r="D343" t="str">
            <v>WEATHERLEES HILL A WTW</v>
          </cell>
          <cell r="E343" t="str">
            <v>Brian Maynard</v>
          </cell>
          <cell r="F343" t="str">
            <v>Grahame Andrews</v>
          </cell>
          <cell r="I343">
            <v>2</v>
          </cell>
          <cell r="K343"/>
          <cell r="N343"/>
          <cell r="Q343">
            <v>89327.240565852058</v>
          </cell>
          <cell r="R343" t="str">
            <v>None</v>
          </cell>
          <cell r="S343" t="str">
            <v>Y</v>
          </cell>
        </row>
        <row r="344">
          <cell r="C344">
            <v>110654</v>
          </cell>
          <cell r="D344" t="str">
            <v>WEATHERLEES HILL B (BROADSTAIRS)WTW</v>
          </cell>
          <cell r="E344" t="str">
            <v>Brian Maynard</v>
          </cell>
          <cell r="F344" t="str">
            <v>Grahame Andrews</v>
          </cell>
          <cell r="K344"/>
          <cell r="N344"/>
          <cell r="P344" t="str">
            <v>2 band screens at Margate</v>
          </cell>
          <cell r="Q344">
            <v>97349.669469673652</v>
          </cell>
          <cell r="R344" t="str">
            <v>None</v>
          </cell>
          <cell r="S344" t="str">
            <v>Y</v>
          </cell>
        </row>
        <row r="345">
          <cell r="C345">
            <v>101758</v>
          </cell>
          <cell r="D345" t="str">
            <v>WEST HOATHLY WTW</v>
          </cell>
          <cell r="E345" t="str">
            <v>Richard White</v>
          </cell>
          <cell r="F345" t="str">
            <v>Lauren Whittick</v>
          </cell>
          <cell r="G345"/>
          <cell r="H345"/>
          <cell r="I345"/>
          <cell r="J345">
            <v>1</v>
          </cell>
          <cell r="L345"/>
          <cell r="M345"/>
          <cell r="Q345">
            <v>1355.15039544602</v>
          </cell>
          <cell r="R345" t="str">
            <v>None</v>
          </cell>
          <cell r="S345" t="str">
            <v>Y</v>
          </cell>
        </row>
        <row r="346">
          <cell r="C346">
            <v>102927</v>
          </cell>
          <cell r="D346" t="str">
            <v>WEST MARDEN WTW</v>
          </cell>
          <cell r="E346" t="str">
            <v>Paul Rooney</v>
          </cell>
          <cell r="F346" t="str">
            <v>Jake Bennett</v>
          </cell>
          <cell r="K346"/>
          <cell r="N346"/>
          <cell r="Q346">
            <v>257.46617328140672</v>
          </cell>
          <cell r="R346" t="str">
            <v>None</v>
          </cell>
          <cell r="S346" t="str">
            <v>Y</v>
          </cell>
        </row>
        <row r="347">
          <cell r="C347">
            <v>100359</v>
          </cell>
          <cell r="D347" t="str">
            <v>WEST WELLOW WTW</v>
          </cell>
          <cell r="E347" t="str">
            <v>Dan Spearman</v>
          </cell>
          <cell r="F347" t="str">
            <v>Sadie Holcombe</v>
          </cell>
          <cell r="I347">
            <v>1</v>
          </cell>
          <cell r="K347"/>
          <cell r="N347"/>
          <cell r="P347" t="str">
            <v xml:space="preserve">Duty only. Screen isn't big enough to screen all flows </v>
          </cell>
          <cell r="Q347">
            <v>4454.8988035478915</v>
          </cell>
          <cell r="R347" t="str">
            <v>Moderate</v>
          </cell>
          <cell r="S347" t="str">
            <v>Y</v>
          </cell>
        </row>
        <row r="348">
          <cell r="C348">
            <v>102079</v>
          </cell>
          <cell r="D348" t="str">
            <v>WESTBERE WTW</v>
          </cell>
          <cell r="E348" t="str">
            <v>Kyle Rayner</v>
          </cell>
          <cell r="F348" t="str">
            <v>Richard Pearce</v>
          </cell>
          <cell r="H348">
            <v>1</v>
          </cell>
          <cell r="K348"/>
          <cell r="L348">
            <v>1</v>
          </cell>
          <cell r="N348"/>
          <cell r="Q348">
            <v>5918.6930921387293</v>
          </cell>
          <cell r="R348" t="str">
            <v>None</v>
          </cell>
          <cell r="S348" t="str">
            <v>Y</v>
          </cell>
        </row>
        <row r="349">
          <cell r="C349">
            <v>102818</v>
          </cell>
          <cell r="D349" t="str">
            <v>WESTFIELD WTW</v>
          </cell>
          <cell r="E349" t="str">
            <v>Stuart Wolfe</v>
          </cell>
          <cell r="F349" t="str">
            <v>Matt Evans</v>
          </cell>
          <cell r="G349">
            <v>1</v>
          </cell>
          <cell r="K349">
            <v>1</v>
          </cell>
          <cell r="N349"/>
          <cell r="Q349">
            <v>2023.7857896700507</v>
          </cell>
          <cell r="R349" t="str">
            <v>None</v>
          </cell>
          <cell r="S349" t="str">
            <v>Y</v>
          </cell>
        </row>
        <row r="350">
          <cell r="C350">
            <v>103131</v>
          </cell>
          <cell r="D350" t="str">
            <v>WESTMESTON WTW</v>
          </cell>
          <cell r="E350" t="str">
            <v>Richard White</v>
          </cell>
          <cell r="F350" t="str">
            <v>Lauren Whittick</v>
          </cell>
          <cell r="G350"/>
          <cell r="H350"/>
          <cell r="I350"/>
          <cell r="J350"/>
          <cell r="L350"/>
          <cell r="M350"/>
          <cell r="N350" t="str">
            <v>Y</v>
          </cell>
          <cell r="Q350">
            <v>53.997162471109398</v>
          </cell>
          <cell r="R350" t="str">
            <v>No screen</v>
          </cell>
          <cell r="S350" t="str">
            <v>N</v>
          </cell>
        </row>
        <row r="351">
          <cell r="C351">
            <v>101520</v>
          </cell>
          <cell r="D351" t="str">
            <v>WESTWELL WTW</v>
          </cell>
          <cell r="E351" t="str">
            <v>Kyle Rayner</v>
          </cell>
          <cell r="F351" t="str">
            <v>Richard Pearce</v>
          </cell>
          <cell r="K351"/>
          <cell r="N351"/>
          <cell r="Q351">
            <v>232.21932755595748</v>
          </cell>
          <cell r="R351" t="str">
            <v>No screen</v>
          </cell>
          <cell r="S351" t="str">
            <v>N</v>
          </cell>
        </row>
        <row r="352">
          <cell r="C352">
            <v>101792</v>
          </cell>
          <cell r="D352" t="str">
            <v>WHATLINGTON WTW</v>
          </cell>
          <cell r="E352" t="str">
            <v>Clive Parsons</v>
          </cell>
          <cell r="F352" t="str">
            <v>Matt Evans</v>
          </cell>
          <cell r="K352"/>
          <cell r="N352"/>
          <cell r="P352" t="str">
            <v>None</v>
          </cell>
          <cell r="Q352">
            <v>51.948162401863001</v>
          </cell>
          <cell r="R352" t="str">
            <v>No screen</v>
          </cell>
          <cell r="S352" t="str">
            <v>N</v>
          </cell>
        </row>
        <row r="353">
          <cell r="C353">
            <v>102274</v>
          </cell>
          <cell r="D353" t="str">
            <v>WHITCHURCH WTW</v>
          </cell>
          <cell r="E353" t="str">
            <v>Luke Young</v>
          </cell>
          <cell r="F353" t="str">
            <v>Nick Whitfield</v>
          </cell>
          <cell r="J353" t="str">
            <v>wash pacter</v>
          </cell>
          <cell r="K353"/>
          <cell r="N353" t="str">
            <v>gravity screen</v>
          </cell>
          <cell r="Q353">
            <v>4536.3598281097347</v>
          </cell>
          <cell r="R353" t="str">
            <v>None</v>
          </cell>
          <cell r="S353" t="str">
            <v>Y</v>
          </cell>
        </row>
        <row r="354">
          <cell r="C354">
            <v>102893</v>
          </cell>
          <cell r="D354" t="str">
            <v>WHITEGATES LANE WADHURST WTW</v>
          </cell>
          <cell r="E354" t="str">
            <v>Michael Gomm</v>
          </cell>
          <cell r="F354" t="str">
            <v>Ria Knight</v>
          </cell>
          <cell r="J354">
            <v>1</v>
          </cell>
          <cell r="K354"/>
          <cell r="N354"/>
          <cell r="O354" t="str">
            <v>y</v>
          </cell>
          <cell r="Q354">
            <v>2693.9510705222447</v>
          </cell>
          <cell r="R354" t="str">
            <v>None</v>
          </cell>
          <cell r="S354" t="str">
            <v>Y</v>
          </cell>
        </row>
        <row r="355">
          <cell r="C355">
            <v>100282</v>
          </cell>
          <cell r="D355" t="str">
            <v>WHITEPARISH WTW</v>
          </cell>
          <cell r="E355" t="str">
            <v>Dan Spearman</v>
          </cell>
          <cell r="F355" t="str">
            <v>Sadie Holcombe</v>
          </cell>
          <cell r="K355">
            <v>1</v>
          </cell>
          <cell r="N355"/>
          <cell r="P355" t="str">
            <v xml:space="preserve">Duty only - Have no option for down time as duty only </v>
          </cell>
          <cell r="Q355">
            <v>1098.66382412549</v>
          </cell>
          <cell r="R355" t="str">
            <v>None</v>
          </cell>
          <cell r="S355" t="str">
            <v>Y</v>
          </cell>
        </row>
        <row r="356">
          <cell r="C356">
            <v>102535</v>
          </cell>
          <cell r="D356" t="str">
            <v>WHITEWALL CREEK WTW</v>
          </cell>
          <cell r="E356" t="str">
            <v>Richard Burns</v>
          </cell>
          <cell r="F356" t="str">
            <v>Joe Guenigault</v>
          </cell>
          <cell r="H356">
            <v>2</v>
          </cell>
          <cell r="K356"/>
          <cell r="N356"/>
          <cell r="P356" t="str">
            <v>About 6 yrs old now and not been regularly serviced.</v>
          </cell>
          <cell r="Q356">
            <v>37665.269918216167</v>
          </cell>
          <cell r="R356" t="str">
            <v>Moderate</v>
          </cell>
          <cell r="S356" t="str">
            <v>Y</v>
          </cell>
        </row>
        <row r="357">
          <cell r="C357">
            <v>102292</v>
          </cell>
          <cell r="D357" t="str">
            <v>WICKHAM WTW</v>
          </cell>
          <cell r="E357" t="str">
            <v>Dean Galloway</v>
          </cell>
          <cell r="F357" t="str">
            <v>Peter Smyth</v>
          </cell>
          <cell r="G357"/>
          <cell r="H357"/>
          <cell r="I357"/>
          <cell r="J357">
            <v>1</v>
          </cell>
          <cell r="L357"/>
          <cell r="M357"/>
          <cell r="O357" t="str">
            <v>Yes</v>
          </cell>
          <cell r="P357" t="str">
            <v>Storm screen is Copa sack</v>
          </cell>
          <cell r="Q357">
            <v>2654.2423283444296</v>
          </cell>
          <cell r="R357" t="str">
            <v>None</v>
          </cell>
          <cell r="S357" t="str">
            <v>Y</v>
          </cell>
        </row>
        <row r="358">
          <cell r="C358">
            <v>102288</v>
          </cell>
          <cell r="D358" t="str">
            <v>WILLOW WOOD ST LAWRENCE WTW</v>
          </cell>
          <cell r="E358" t="str">
            <v>Richard Mumford</v>
          </cell>
          <cell r="F358">
            <v>0</v>
          </cell>
          <cell r="K358"/>
          <cell r="L358">
            <v>1</v>
          </cell>
          <cell r="N358"/>
          <cell r="Q358">
            <v>284.77562562662604</v>
          </cell>
          <cell r="R358" t="str">
            <v>None</v>
          </cell>
          <cell r="S358" t="str">
            <v>Y</v>
          </cell>
        </row>
        <row r="359">
          <cell r="C359">
            <v>103200</v>
          </cell>
          <cell r="D359" t="str">
            <v>WILMINGTON WTW</v>
          </cell>
          <cell r="E359" t="str">
            <v>Steve James</v>
          </cell>
          <cell r="F359" t="str">
            <v>Ria Knight</v>
          </cell>
          <cell r="K359"/>
          <cell r="N359">
            <v>0</v>
          </cell>
          <cell r="O359" t="str">
            <v>N</v>
          </cell>
          <cell r="P359" t="str">
            <v>Needs a screen as inlet blocks and goes to storm</v>
          </cell>
          <cell r="Q359">
            <v>200.00660692134676</v>
          </cell>
          <cell r="R359" t="str">
            <v>No screen</v>
          </cell>
          <cell r="S359" t="str">
            <v>N</v>
          </cell>
        </row>
        <row r="360">
          <cell r="C360">
            <v>100603</v>
          </cell>
          <cell r="D360" t="str">
            <v>WINCHELSEA BEACH WTW</v>
          </cell>
          <cell r="E360" t="str">
            <v>Stuart Wolfe</v>
          </cell>
          <cell r="F360" t="str">
            <v>Matt Evans</v>
          </cell>
          <cell r="G360">
            <v>2</v>
          </cell>
          <cell r="K360"/>
          <cell r="N360"/>
          <cell r="Q360">
            <v>891.75884957184053</v>
          </cell>
          <cell r="R360" t="str">
            <v>No screen</v>
          </cell>
          <cell r="S360" t="str">
            <v>N</v>
          </cell>
        </row>
        <row r="361">
          <cell r="C361">
            <v>101645</v>
          </cell>
          <cell r="D361" t="str">
            <v>WINDMILL HILL HERSTMONCEUX WTW</v>
          </cell>
          <cell r="E361" t="str">
            <v>Clive Parsons</v>
          </cell>
          <cell r="F361" t="str">
            <v>Matt Evans</v>
          </cell>
          <cell r="K361">
            <v>1</v>
          </cell>
          <cell r="L361">
            <v>8</v>
          </cell>
          <cell r="N361"/>
          <cell r="Q361">
            <v>2122.4025227651205</v>
          </cell>
          <cell r="R361" t="str">
            <v>None</v>
          </cell>
          <cell r="S361" t="str">
            <v>Y</v>
          </cell>
        </row>
        <row r="362">
          <cell r="C362">
            <v>101012</v>
          </cell>
          <cell r="D362" t="str">
            <v>WINEHAM WTW</v>
          </cell>
          <cell r="E362" t="str">
            <v>Richard White</v>
          </cell>
          <cell r="F362" t="str">
            <v>Lauren Whittick</v>
          </cell>
          <cell r="G362"/>
          <cell r="H362"/>
          <cell r="I362"/>
          <cell r="J362"/>
          <cell r="L362"/>
          <cell r="M362"/>
          <cell r="N362" t="str">
            <v>Y</v>
          </cell>
          <cell r="Q362">
            <v>126.45124515991387</v>
          </cell>
          <cell r="R362" t="str">
            <v>No screen</v>
          </cell>
          <cell r="S362" t="str">
            <v>N</v>
          </cell>
        </row>
        <row r="363">
          <cell r="C363">
            <v>101767</v>
          </cell>
          <cell r="D363" t="str">
            <v>WISBOROUGH GREEN WTW</v>
          </cell>
          <cell r="E363" t="str">
            <v>Sophie Arnold</v>
          </cell>
          <cell r="F363" t="str">
            <v>Thomas Newson</v>
          </cell>
          <cell r="K363">
            <v>1</v>
          </cell>
          <cell r="N363"/>
          <cell r="P363" t="str">
            <v>Currently being replaced by PUSA scheme. Duty/standby</v>
          </cell>
          <cell r="Q363">
            <v>1221.6071377981475</v>
          </cell>
          <cell r="R363" t="str">
            <v>None</v>
          </cell>
          <cell r="S363" t="str">
            <v>Y</v>
          </cell>
        </row>
        <row r="364">
          <cell r="C364">
            <v>103135</v>
          </cell>
          <cell r="D364" t="str">
            <v>WISTON WTW</v>
          </cell>
          <cell r="E364" t="str">
            <v>Sophie Arnold</v>
          </cell>
          <cell r="F364" t="str">
            <v>Thomas Newson</v>
          </cell>
          <cell r="K364"/>
          <cell r="N364" t="str">
            <v>Y</v>
          </cell>
          <cell r="Q364">
            <v>46.724454607691023</v>
          </cell>
          <cell r="R364" t="str">
            <v>No screen</v>
          </cell>
          <cell r="S364" t="str">
            <v>N</v>
          </cell>
        </row>
        <row r="365">
          <cell r="C365">
            <v>102385</v>
          </cell>
          <cell r="D365" t="str">
            <v>WITTERSHAM WTW</v>
          </cell>
          <cell r="E365" t="str">
            <v>Stuart Wolfe</v>
          </cell>
          <cell r="F365" t="str">
            <v>Matt Evans</v>
          </cell>
          <cell r="K365">
            <v>1</v>
          </cell>
          <cell r="L365" t="str">
            <v>Y</v>
          </cell>
          <cell r="N365"/>
          <cell r="Q365">
            <v>822.45879697196995</v>
          </cell>
          <cell r="R365" t="str">
            <v>None</v>
          </cell>
          <cell r="S365" t="str">
            <v>Y</v>
          </cell>
        </row>
        <row r="366">
          <cell r="C366">
            <v>100222</v>
          </cell>
          <cell r="D366" t="str">
            <v>WIVELSFIELD WTW</v>
          </cell>
          <cell r="E366" t="str">
            <v>Richard White</v>
          </cell>
          <cell r="F366" t="str">
            <v>Lauren Whittick</v>
          </cell>
          <cell r="G366"/>
          <cell r="H366"/>
          <cell r="I366"/>
          <cell r="J366">
            <v>1</v>
          </cell>
          <cell r="L366"/>
          <cell r="M366"/>
          <cell r="Q366">
            <v>1603.90115383937</v>
          </cell>
          <cell r="R366" t="str">
            <v>None</v>
          </cell>
          <cell r="S366" t="str">
            <v>Y</v>
          </cell>
        </row>
        <row r="367">
          <cell r="C367">
            <v>100448</v>
          </cell>
          <cell r="D367" t="str">
            <v>WOODCHURCH WTW</v>
          </cell>
          <cell r="E367" t="str">
            <v>Dave Smith</v>
          </cell>
          <cell r="F367" t="str">
            <v>Thomas Payne</v>
          </cell>
          <cell r="K367">
            <v>1</v>
          </cell>
          <cell r="N367"/>
          <cell r="P367" t="str">
            <v>Duty only.</v>
          </cell>
          <cell r="Q367">
            <v>1299.5759246951134</v>
          </cell>
          <cell r="R367" t="str">
            <v>None</v>
          </cell>
          <cell r="S367" t="str">
            <v>Y</v>
          </cell>
        </row>
        <row r="368">
          <cell r="C368">
            <v>102604</v>
          </cell>
          <cell r="D368" t="str">
            <v>WOOLSTON WTW</v>
          </cell>
          <cell r="E368" t="str">
            <v>Greg Clark</v>
          </cell>
          <cell r="F368" t="str">
            <v>Peter Smyth</v>
          </cell>
          <cell r="G368">
            <v>3</v>
          </cell>
          <cell r="H368">
            <v>3</v>
          </cell>
          <cell r="I368"/>
          <cell r="J368">
            <v>2</v>
          </cell>
          <cell r="K368"/>
          <cell r="L368"/>
          <cell r="M368"/>
          <cell r="N368"/>
          <cell r="O368"/>
          <cell r="P368" t="str">
            <v>Screenings plant on 6 monthly checks with M&amp;N. Also 3 x 1.5 mm screens post Lamellas. KWP compactors currently being investigated for gearbox oscillation/premature failure.</v>
          </cell>
          <cell r="Q368">
            <v>65550.550731780459</v>
          </cell>
          <cell r="R368" t="str">
            <v>None</v>
          </cell>
          <cell r="S368" t="str">
            <v>Y</v>
          </cell>
        </row>
        <row r="369">
          <cell r="C369">
            <v>100352</v>
          </cell>
          <cell r="D369" t="str">
            <v>WOULDHAM WTW</v>
          </cell>
          <cell r="E369" t="str">
            <v>Richard Burns</v>
          </cell>
          <cell r="F369" t="str">
            <v>Joe Guenigault</v>
          </cell>
          <cell r="K369">
            <v>1</v>
          </cell>
          <cell r="N369"/>
          <cell r="P369" t="str">
            <v>Completely failed and not fit for purpose causing pollutions</v>
          </cell>
          <cell r="Q369">
            <v>1233.6401087310514</v>
          </cell>
          <cell r="R369" t="str">
            <v>Major</v>
          </cell>
          <cell r="S369" t="str">
            <v>Y</v>
          </cell>
        </row>
        <row r="370">
          <cell r="C370">
            <v>102198</v>
          </cell>
          <cell r="D370" t="str">
            <v>WROXALL WTW</v>
          </cell>
          <cell r="E370" t="str">
            <v>Richard Mumford</v>
          </cell>
          <cell r="F370">
            <v>0</v>
          </cell>
          <cell r="J370">
            <v>1</v>
          </cell>
          <cell r="K370"/>
          <cell r="N370"/>
          <cell r="Q370">
            <v>2705.2666165681176</v>
          </cell>
          <cell r="R370" t="str">
            <v>None</v>
          </cell>
          <cell r="S370" t="str">
            <v>Y</v>
          </cell>
        </row>
        <row r="371">
          <cell r="C371">
            <v>103101</v>
          </cell>
          <cell r="D371" t="str">
            <v>WYE WTW</v>
          </cell>
          <cell r="E371" t="str">
            <v>Kyle Rayner</v>
          </cell>
          <cell r="F371" t="str">
            <v>Richard Pearce</v>
          </cell>
          <cell r="J371">
            <v>2</v>
          </cell>
          <cell r="K371"/>
          <cell r="N371"/>
          <cell r="Q371">
            <v>2173.3555119978687</v>
          </cell>
          <cell r="R371" t="str">
            <v>None</v>
          </cell>
          <cell r="S371" t="str">
            <v>Y</v>
          </cell>
        </row>
      </sheetData>
      <sheetData sheetId="15"/>
      <sheetData sheetId="16"/>
      <sheetData sheetId="17"/>
      <sheetData sheetId="18"/>
      <sheetData sheetId="19"/>
      <sheetData sheetId="20"/>
      <sheetData sheetId="21"/>
      <sheetData sheetId="22"/>
      <sheetData sheetId="23"/>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ummary"/>
    </sheetNames>
    <sheetDataSet>
      <sheetData sheetId="0">
        <row r="4">
          <cell r="A4" t="str">
            <v>ALFRISTON WTW</v>
          </cell>
          <cell r="B4" t="str">
            <v>NONE</v>
          </cell>
          <cell r="C4">
            <v>100863</v>
          </cell>
          <cell r="D4">
            <v>0.02</v>
          </cell>
        </row>
        <row r="5">
          <cell r="A5" t="str">
            <v>AMBERLEY WTW</v>
          </cell>
          <cell r="B5" t="str">
            <v>DECANT</v>
          </cell>
          <cell r="C5">
            <v>100181</v>
          </cell>
          <cell r="D5">
            <v>0.04</v>
          </cell>
        </row>
        <row r="6">
          <cell r="A6" t="str">
            <v>ANSTY WTW</v>
          </cell>
          <cell r="B6" t="str">
            <v>SEPTIC TANK</v>
          </cell>
          <cell r="C6">
            <v>101775</v>
          </cell>
          <cell r="D6">
            <v>2.1999999999999999E-2</v>
          </cell>
        </row>
        <row r="7">
          <cell r="A7" t="str">
            <v>APPLEDORE WTW</v>
          </cell>
          <cell r="B7" t="str">
            <v xml:space="preserve">   </v>
          </cell>
          <cell r="C7">
            <v>101974</v>
          </cell>
          <cell r="D7">
            <v>1.9E-2</v>
          </cell>
        </row>
        <row r="8">
          <cell r="A8" t="str">
            <v>ARDINGLY WTW</v>
          </cell>
          <cell r="B8" t="str">
            <v>DECANT</v>
          </cell>
          <cell r="C8">
            <v>101392</v>
          </cell>
          <cell r="D8">
            <v>0.04</v>
          </cell>
        </row>
        <row r="9">
          <cell r="A9" t="str">
            <v>ARRETON STREET ARRETON TOP WTW</v>
          </cell>
          <cell r="B9" t="str">
            <v>NONE</v>
          </cell>
          <cell r="C9">
            <v>100617</v>
          </cell>
          <cell r="D9">
            <v>0.02</v>
          </cell>
        </row>
        <row r="10">
          <cell r="A10" t="str">
            <v>ASHINGTON WTW</v>
          </cell>
          <cell r="B10" t="str">
            <v>DECANT</v>
          </cell>
          <cell r="C10">
            <v>101675</v>
          </cell>
          <cell r="D10">
            <v>0.04</v>
          </cell>
        </row>
        <row r="11">
          <cell r="A11" t="str">
            <v>ASHLETT CREEK FAWLEY WTW</v>
          </cell>
          <cell r="B11" t="str">
            <v>DT</v>
          </cell>
          <cell r="C11">
            <v>102314</v>
          </cell>
          <cell r="D11">
            <v>0.06</v>
          </cell>
        </row>
        <row r="12">
          <cell r="A12" t="str">
            <v>BALCOMBE WTW</v>
          </cell>
          <cell r="B12" t="str">
            <v>DECANT</v>
          </cell>
          <cell r="C12">
            <v>101834</v>
          </cell>
          <cell r="D12">
            <v>0.04</v>
          </cell>
        </row>
        <row r="13">
          <cell r="A13" t="str">
            <v>BANK WTW</v>
          </cell>
          <cell r="B13" t="str">
            <v>SEPTIC TANK</v>
          </cell>
          <cell r="C13">
            <v>101124</v>
          </cell>
          <cell r="D13">
            <v>2.5000000000000001E-3</v>
          </cell>
        </row>
        <row r="14">
          <cell r="A14" t="str">
            <v>BARCOMBE CHURCH WTW</v>
          </cell>
          <cell r="B14" t="str">
            <v>NONE</v>
          </cell>
          <cell r="C14">
            <v>102919</v>
          </cell>
          <cell r="D14">
            <v>0.01</v>
          </cell>
        </row>
        <row r="15">
          <cell r="A15" t="str">
            <v>BARCOMBE NEW WTW</v>
          </cell>
          <cell r="B15" t="str">
            <v>DECANT</v>
          </cell>
          <cell r="C15">
            <v>101886</v>
          </cell>
          <cell r="D15">
            <v>3.5000000000000003E-2</v>
          </cell>
        </row>
        <row r="16">
          <cell r="A16" t="str">
            <v>BARN CLOSE ASHMANSWORTH WTW</v>
          </cell>
          <cell r="B16" t="str">
            <v>SEPTIC TANK</v>
          </cell>
          <cell r="C16">
            <v>100122</v>
          </cell>
          <cell r="D16">
            <v>2E-3</v>
          </cell>
        </row>
        <row r="17">
          <cell r="A17" t="str">
            <v>BARNS GREEN WTW</v>
          </cell>
          <cell r="B17" t="str">
            <v>NONE</v>
          </cell>
          <cell r="C17">
            <v>100827</v>
          </cell>
          <cell r="D17">
            <v>0.03</v>
          </cell>
        </row>
        <row r="18">
          <cell r="A18" t="str">
            <v>BARTON STACEY WTW</v>
          </cell>
          <cell r="B18" t="str">
            <v>DECANT</v>
          </cell>
          <cell r="C18">
            <v>103056</v>
          </cell>
          <cell r="D18">
            <v>0.04</v>
          </cell>
        </row>
        <row r="19">
          <cell r="A19" t="str">
            <v>BATTLE WTW</v>
          </cell>
          <cell r="B19" t="str">
            <v>PFT</v>
          </cell>
          <cell r="C19">
            <v>102534</v>
          </cell>
          <cell r="D19">
            <v>0.05</v>
          </cell>
        </row>
        <row r="20">
          <cell r="A20" t="str">
            <v>BEAULIEU HUMMICKS WTW</v>
          </cell>
          <cell r="B20" t="str">
            <v>SEPTIC TANK</v>
          </cell>
          <cell r="C20">
            <v>100917</v>
          </cell>
          <cell r="D20">
            <v>8.9999999999999993E-3</v>
          </cell>
        </row>
        <row r="21">
          <cell r="A21" t="str">
            <v>BEAULIEU VILLAGE WTW</v>
          </cell>
          <cell r="B21" t="str">
            <v>SEPTIC TANK</v>
          </cell>
          <cell r="C21">
            <v>100345</v>
          </cell>
          <cell r="D21">
            <v>6.0000000000000001E-3</v>
          </cell>
        </row>
        <row r="22">
          <cell r="A22" t="str">
            <v>BECKLEY WTW</v>
          </cell>
          <cell r="B22" t="str">
            <v>DECANT</v>
          </cell>
          <cell r="C22">
            <v>102476</v>
          </cell>
          <cell r="D22">
            <v>3.7999999999999999E-2</v>
          </cell>
        </row>
        <row r="23">
          <cell r="A23" t="str">
            <v>BENENDEN WTW</v>
          </cell>
          <cell r="B23" t="str">
            <v>NONE</v>
          </cell>
          <cell r="C23">
            <v>102983</v>
          </cell>
          <cell r="D23">
            <v>0.03</v>
          </cell>
        </row>
        <row r="24">
          <cell r="A24" t="str">
            <v>BERWICK WTW</v>
          </cell>
          <cell r="B24" t="str">
            <v>NONE</v>
          </cell>
          <cell r="C24">
            <v>102467</v>
          </cell>
          <cell r="D24">
            <v>7.4999999999999997E-3</v>
          </cell>
        </row>
        <row r="25">
          <cell r="A25" t="str">
            <v>BETHERSDEN WTW</v>
          </cell>
          <cell r="B25" t="str">
            <v>DECANT</v>
          </cell>
          <cell r="C25">
            <v>102589</v>
          </cell>
          <cell r="D25">
            <v>0.04</v>
          </cell>
        </row>
        <row r="26">
          <cell r="A26" t="str">
            <v>BIDBOROUGH WTW</v>
          </cell>
          <cell r="B26" t="str">
            <v>PFT</v>
          </cell>
          <cell r="C26">
            <v>102931</v>
          </cell>
          <cell r="D26">
            <v>0.05</v>
          </cell>
        </row>
        <row r="27">
          <cell r="A27" t="str">
            <v>BIDDENDEN WTW</v>
          </cell>
          <cell r="B27" t="str">
            <v>DECANT</v>
          </cell>
          <cell r="C27">
            <v>100627</v>
          </cell>
          <cell r="D27">
            <v>0.03</v>
          </cell>
        </row>
        <row r="28">
          <cell r="A28" t="str">
            <v>BILLINGSHURST WTW</v>
          </cell>
          <cell r="B28" t="str">
            <v>DECANT</v>
          </cell>
          <cell r="C28">
            <v>101238</v>
          </cell>
          <cell r="D28">
            <v>2.3E-2</v>
          </cell>
        </row>
        <row r="29">
          <cell r="A29" t="str">
            <v>BILSINGTON WTW</v>
          </cell>
          <cell r="B29" t="str">
            <v>NONE</v>
          </cell>
          <cell r="C29">
            <v>100333</v>
          </cell>
          <cell r="D29">
            <v>0.01</v>
          </cell>
        </row>
        <row r="30">
          <cell r="A30" t="str">
            <v>BISHOPS WALTHAM WTW</v>
          </cell>
          <cell r="B30" t="str">
            <v>PFT</v>
          </cell>
          <cell r="C30">
            <v>100041</v>
          </cell>
          <cell r="D30">
            <v>5.1999999999999998E-2</v>
          </cell>
        </row>
        <row r="31">
          <cell r="A31" t="str">
            <v>BLACKBOYS WTW</v>
          </cell>
          <cell r="B31" t="str">
            <v>NONE</v>
          </cell>
          <cell r="C31">
            <v>102856</v>
          </cell>
          <cell r="D31">
            <v>0.03</v>
          </cell>
        </row>
        <row r="32">
          <cell r="A32" t="str">
            <v>BLACKHAM WTW</v>
          </cell>
          <cell r="B32" t="str">
            <v>SEPTIC TANK</v>
          </cell>
          <cell r="C32">
            <v>102861</v>
          </cell>
          <cell r="D32">
            <v>4.4999999999999997E-3</v>
          </cell>
        </row>
        <row r="33">
          <cell r="A33" t="str">
            <v>BLACKSTONE WTW</v>
          </cell>
          <cell r="B33" t="str">
            <v>DECANT</v>
          </cell>
          <cell r="C33">
            <v>101804</v>
          </cell>
          <cell r="D33">
            <v>1.2E-2</v>
          </cell>
        </row>
        <row r="34">
          <cell r="A34" t="str">
            <v>BLACKWATER WTW</v>
          </cell>
          <cell r="B34" t="str">
            <v>NONE</v>
          </cell>
          <cell r="C34">
            <v>100770</v>
          </cell>
          <cell r="D34">
            <v>0.02</v>
          </cell>
        </row>
        <row r="35">
          <cell r="A35" t="str">
            <v>BODLE STREET GREEN WTW</v>
          </cell>
          <cell r="B35" t="str">
            <v>NONE</v>
          </cell>
          <cell r="C35">
            <v>101757</v>
          </cell>
          <cell r="D35">
            <v>1.4999999999999999E-2</v>
          </cell>
        </row>
        <row r="36">
          <cell r="A36" t="str">
            <v>BOLDRE WTW</v>
          </cell>
          <cell r="B36" t="str">
            <v>DECANT</v>
          </cell>
          <cell r="C36">
            <v>101363</v>
          </cell>
          <cell r="D36">
            <v>3.9E-2</v>
          </cell>
        </row>
        <row r="37">
          <cell r="A37" t="str">
            <v>BOSHAM WTW</v>
          </cell>
          <cell r="B37" t="str">
            <v>DECANT</v>
          </cell>
          <cell r="C37">
            <v>100609</v>
          </cell>
          <cell r="D37">
            <v>0.04</v>
          </cell>
        </row>
        <row r="38">
          <cell r="A38" t="str">
            <v>BRADING WTW</v>
          </cell>
          <cell r="B38" t="str">
            <v>NONE</v>
          </cell>
          <cell r="C38">
            <v>101755</v>
          </cell>
          <cell r="D38">
            <v>0.03</v>
          </cell>
        </row>
        <row r="39">
          <cell r="A39" t="str">
            <v>BREDE WATERWORKS WTW</v>
          </cell>
          <cell r="B39" t="str">
            <v>SEPTIC TANK</v>
          </cell>
          <cell r="C39">
            <v>102968</v>
          </cell>
          <cell r="D39">
            <v>0.01</v>
          </cell>
        </row>
        <row r="40">
          <cell r="A40" t="str">
            <v>BRIGHSTONE WTW</v>
          </cell>
          <cell r="B40" t="str">
            <v>NONE</v>
          </cell>
          <cell r="C40">
            <v>103252</v>
          </cell>
          <cell r="D40">
            <v>0.03</v>
          </cell>
        </row>
        <row r="41">
          <cell r="A41" t="str">
            <v>BROCKENHURST WTW</v>
          </cell>
          <cell r="B41" t="str">
            <v>DECANT</v>
          </cell>
          <cell r="C41">
            <v>102387</v>
          </cell>
          <cell r="D41">
            <v>0.02</v>
          </cell>
        </row>
        <row r="42">
          <cell r="A42" t="str">
            <v>BROOK STREET CUCKFIELD WTW</v>
          </cell>
          <cell r="B42" t="str">
            <v>NONE</v>
          </cell>
          <cell r="C42">
            <v>103260</v>
          </cell>
          <cell r="D42">
            <v>0.03</v>
          </cell>
        </row>
        <row r="43">
          <cell r="A43" t="str">
            <v>BROOKLAND WTW</v>
          </cell>
          <cell r="B43" t="str">
            <v>NONE</v>
          </cell>
          <cell r="C43">
            <v>103115</v>
          </cell>
          <cell r="D43">
            <v>0.03</v>
          </cell>
        </row>
        <row r="44">
          <cell r="A44" t="str">
            <v>BURITON WTW</v>
          </cell>
          <cell r="B44" t="str">
            <v>DECANT</v>
          </cell>
          <cell r="C44">
            <v>103178</v>
          </cell>
          <cell r="D44">
            <v>0.04</v>
          </cell>
        </row>
        <row r="45">
          <cell r="A45" t="str">
            <v>BURPHAM WTW</v>
          </cell>
          <cell r="B45" t="str">
            <v>SEPTIC TANK</v>
          </cell>
          <cell r="C45">
            <v>102879</v>
          </cell>
          <cell r="D45">
            <v>4.0000000000000001E-3</v>
          </cell>
        </row>
        <row r="46">
          <cell r="A46" t="str">
            <v>BURSLEDON WTW</v>
          </cell>
          <cell r="B46" t="str">
            <v>DECANT</v>
          </cell>
          <cell r="C46">
            <v>102890</v>
          </cell>
          <cell r="D46">
            <v>0.03</v>
          </cell>
        </row>
        <row r="47">
          <cell r="A47" t="str">
            <v>BURWASH COMMON WTW</v>
          </cell>
          <cell r="B47" t="str">
            <v>DECANT</v>
          </cell>
          <cell r="C47">
            <v>100476</v>
          </cell>
          <cell r="D47">
            <v>0.04</v>
          </cell>
        </row>
        <row r="48">
          <cell r="A48" t="str">
            <v>BURWASH VILLAGE WTW</v>
          </cell>
          <cell r="B48" t="str">
            <v>NONE</v>
          </cell>
          <cell r="C48">
            <v>103185</v>
          </cell>
          <cell r="D48">
            <v>0.03</v>
          </cell>
        </row>
        <row r="49">
          <cell r="A49" t="str">
            <v>BURY WTW</v>
          </cell>
          <cell r="B49" t="str">
            <v>DECANT</v>
          </cell>
          <cell r="C49">
            <v>101981</v>
          </cell>
          <cell r="D49">
            <v>0.02</v>
          </cell>
        </row>
        <row r="50">
          <cell r="A50" t="str">
            <v>BUXTED WTW</v>
          </cell>
          <cell r="B50" t="str">
            <v>DECANT</v>
          </cell>
          <cell r="C50">
            <v>103172</v>
          </cell>
          <cell r="D50">
            <v>0.04</v>
          </cell>
        </row>
        <row r="51">
          <cell r="A51" t="str">
            <v>CALBOURNE WTW</v>
          </cell>
          <cell r="B51" t="str">
            <v>NONE</v>
          </cell>
          <cell r="C51">
            <v>103170</v>
          </cell>
          <cell r="D51">
            <v>0.03</v>
          </cell>
        </row>
        <row r="52">
          <cell r="A52" t="str">
            <v>CAMBER WTW</v>
          </cell>
          <cell r="B52" t="str">
            <v>NONE</v>
          </cell>
          <cell r="C52">
            <v>102660</v>
          </cell>
          <cell r="D52">
            <v>0.04</v>
          </cell>
        </row>
        <row r="53">
          <cell r="A53" t="str">
            <v>CANTERTON LANE BROOK H WTW</v>
          </cell>
          <cell r="B53" t="str">
            <v>NONE</v>
          </cell>
          <cell r="C53">
            <v>102595</v>
          </cell>
          <cell r="D53">
            <v>1.4999999999999999E-2</v>
          </cell>
        </row>
        <row r="54">
          <cell r="A54" t="str">
            <v>CATSFIELD WTW</v>
          </cell>
          <cell r="B54" t="str">
            <v>NONE</v>
          </cell>
          <cell r="C54">
            <v>100418</v>
          </cell>
          <cell r="D54">
            <v>0.03</v>
          </cell>
        </row>
        <row r="55">
          <cell r="A55" t="str">
            <v>CHAILEY ROEHEATH WTW</v>
          </cell>
          <cell r="B55" t="str">
            <v>SEPTIC TANK</v>
          </cell>
          <cell r="C55">
            <v>100748</v>
          </cell>
          <cell r="D55">
            <v>0.01</v>
          </cell>
        </row>
        <row r="56">
          <cell r="A56" t="str">
            <v>CHALE WTW</v>
          </cell>
          <cell r="B56" t="str">
            <v>DECANT</v>
          </cell>
          <cell r="C56">
            <v>102137</v>
          </cell>
          <cell r="D56">
            <v>0.04</v>
          </cell>
        </row>
        <row r="57">
          <cell r="A57" t="str">
            <v>CHARING WTW</v>
          </cell>
          <cell r="B57" t="str">
            <v>DECANT</v>
          </cell>
          <cell r="C57">
            <v>101289</v>
          </cell>
          <cell r="D57">
            <v>2.8000000000000001E-2</v>
          </cell>
        </row>
        <row r="58">
          <cell r="A58" t="str">
            <v>CHARTHAM WTW</v>
          </cell>
          <cell r="B58" t="str">
            <v>DECANT</v>
          </cell>
          <cell r="C58">
            <v>101466</v>
          </cell>
          <cell r="D58">
            <v>0.04</v>
          </cell>
        </row>
        <row r="59">
          <cell r="A59" t="str">
            <v>CHEPHURST COPSE RUDGWICK WTW</v>
          </cell>
          <cell r="B59" t="str">
            <v>NONE</v>
          </cell>
          <cell r="C59">
            <v>101093</v>
          </cell>
          <cell r="D59">
            <v>0.03</v>
          </cell>
        </row>
        <row r="60">
          <cell r="A60" t="str">
            <v>CHERRY GARDENS GOUDHURST WTW</v>
          </cell>
          <cell r="B60" t="str">
            <v>DECANT</v>
          </cell>
          <cell r="C60">
            <v>100316</v>
          </cell>
          <cell r="D60">
            <v>0.02</v>
          </cell>
        </row>
        <row r="61">
          <cell r="A61" t="str">
            <v>CHICHESTER WTW</v>
          </cell>
          <cell r="B61" t="str">
            <v>OOA CENTRIFUGE</v>
          </cell>
          <cell r="C61">
            <v>100834</v>
          </cell>
          <cell r="D61">
            <v>0.03</v>
          </cell>
        </row>
        <row r="62">
          <cell r="A62" t="str">
            <v>CHIDDINGFOLD WTW</v>
          </cell>
          <cell r="B62" t="str">
            <v>DECANT</v>
          </cell>
          <cell r="C62">
            <v>102095</v>
          </cell>
          <cell r="D62">
            <v>0.04</v>
          </cell>
        </row>
        <row r="63">
          <cell r="A63" t="str">
            <v>CHIDDINGSTONE CASTLE WTW</v>
          </cell>
          <cell r="B63" t="str">
            <v>NONE</v>
          </cell>
          <cell r="C63">
            <v>102871</v>
          </cell>
          <cell r="D63">
            <v>3.0000000000000001E-3</v>
          </cell>
        </row>
        <row r="64">
          <cell r="A64" t="str">
            <v>CHIDDINGSTONE HOATH WTW</v>
          </cell>
          <cell r="B64" t="str">
            <v>NONE</v>
          </cell>
          <cell r="C64">
            <v>102563</v>
          </cell>
          <cell r="D64">
            <v>0.01</v>
          </cell>
        </row>
        <row r="65">
          <cell r="A65" t="str">
            <v>CHILBOLTON WTW</v>
          </cell>
          <cell r="B65" t="str">
            <v>DECANT</v>
          </cell>
          <cell r="C65">
            <v>102902</v>
          </cell>
          <cell r="D65">
            <v>2.5000000000000001E-2</v>
          </cell>
        </row>
        <row r="66">
          <cell r="A66" t="str">
            <v>CHILHAM WTW</v>
          </cell>
          <cell r="B66" t="str">
            <v>DECANT</v>
          </cell>
          <cell r="C66">
            <v>100413</v>
          </cell>
          <cell r="D66">
            <v>0.02</v>
          </cell>
        </row>
        <row r="67">
          <cell r="A67" t="str">
            <v>CHILLERTON WTW</v>
          </cell>
          <cell r="B67" t="str">
            <v>SEPTIC TANK</v>
          </cell>
          <cell r="C67">
            <v>100796</v>
          </cell>
          <cell r="D67">
            <v>0.01</v>
          </cell>
        </row>
        <row r="68">
          <cell r="A68" t="str">
            <v>CLAPHAM WTW</v>
          </cell>
          <cell r="B68" t="str">
            <v>NONE</v>
          </cell>
          <cell r="C68">
            <v>102647</v>
          </cell>
          <cell r="D68">
            <v>7.1999999999999998E-3</v>
          </cell>
        </row>
        <row r="69">
          <cell r="A69" t="str">
            <v>COLDHARBOUR WTW</v>
          </cell>
          <cell r="B69" t="str">
            <v>SEPTIC TANK</v>
          </cell>
          <cell r="C69">
            <v>100802</v>
          </cell>
          <cell r="D69">
            <v>0.03</v>
          </cell>
        </row>
        <row r="70">
          <cell r="A70" t="str">
            <v>COLDWALTHAM WTW</v>
          </cell>
          <cell r="B70" t="str">
            <v>DECANT</v>
          </cell>
          <cell r="C70">
            <v>101894</v>
          </cell>
          <cell r="D70">
            <v>0.03</v>
          </cell>
        </row>
        <row r="71">
          <cell r="A71" t="str">
            <v>COOKSBRIDGE WTW</v>
          </cell>
          <cell r="B71" t="str">
            <v>SEPTIC TANK</v>
          </cell>
          <cell r="C71">
            <v>100916</v>
          </cell>
          <cell r="D71">
            <v>8.0000000000000002E-3</v>
          </cell>
        </row>
        <row r="72">
          <cell r="A72" t="str">
            <v>COOLHAM WTW</v>
          </cell>
          <cell r="B72" t="str">
            <v>NONE</v>
          </cell>
          <cell r="C72">
            <v>102103</v>
          </cell>
          <cell r="D72">
            <v>5.0000000000000001E-3</v>
          </cell>
        </row>
        <row r="73">
          <cell r="A73" t="str">
            <v>COWDEN WTW</v>
          </cell>
          <cell r="B73" t="str">
            <v>NONE</v>
          </cell>
          <cell r="C73">
            <v>100270</v>
          </cell>
          <cell r="D73">
            <v>0.01</v>
          </cell>
        </row>
        <row r="74">
          <cell r="A74" t="str">
            <v>COWFOLD WTW</v>
          </cell>
          <cell r="B74" t="str">
            <v>DECANT</v>
          </cell>
          <cell r="C74">
            <v>100354</v>
          </cell>
          <cell r="D74">
            <v>1.7950000000000001E-2</v>
          </cell>
        </row>
        <row r="75">
          <cell r="A75" t="str">
            <v>COXHEATH WTW</v>
          </cell>
          <cell r="B75" t="str">
            <v>PFT</v>
          </cell>
          <cell r="C75">
            <v>102519</v>
          </cell>
          <cell r="D75">
            <v>3.5000000000000003E-2</v>
          </cell>
        </row>
        <row r="76">
          <cell r="A76" t="str">
            <v>CRANBROOK WTW</v>
          </cell>
          <cell r="B76" t="str">
            <v>PFT</v>
          </cell>
          <cell r="C76">
            <v>101324</v>
          </cell>
          <cell r="D76">
            <v>0.05</v>
          </cell>
        </row>
        <row r="77">
          <cell r="A77" t="str">
            <v>CROUCH FARM MAYFIELD WTW</v>
          </cell>
          <cell r="B77" t="str">
            <v>DECANT</v>
          </cell>
          <cell r="C77">
            <v>102258</v>
          </cell>
          <cell r="D77">
            <v>0.04</v>
          </cell>
        </row>
        <row r="78">
          <cell r="A78" t="str">
            <v>DAMBRIDGE WINGHAM WTW</v>
          </cell>
          <cell r="B78" t="str">
            <v>DECANT</v>
          </cell>
          <cell r="C78">
            <v>101877</v>
          </cell>
          <cell r="D78">
            <v>0.04</v>
          </cell>
        </row>
        <row r="79">
          <cell r="A79" t="str">
            <v>DANEHILL WTW</v>
          </cell>
          <cell r="B79" t="str">
            <v>NONE</v>
          </cell>
          <cell r="C79">
            <v>100112</v>
          </cell>
          <cell r="D79">
            <v>0.03</v>
          </cell>
        </row>
        <row r="80">
          <cell r="A80" t="str">
            <v>DIAL POST WTW</v>
          </cell>
          <cell r="B80" t="str">
            <v>SEPTIC TANK</v>
          </cell>
          <cell r="C80">
            <v>102894</v>
          </cell>
          <cell r="D80">
            <v>9.4999999999999998E-3</v>
          </cell>
        </row>
        <row r="81">
          <cell r="A81" t="str">
            <v>DITCHLING WTW</v>
          </cell>
          <cell r="B81" t="str">
            <v>NONE</v>
          </cell>
          <cell r="C81">
            <v>101916</v>
          </cell>
          <cell r="D81">
            <v>0.03</v>
          </cell>
        </row>
        <row r="82">
          <cell r="A82" t="str">
            <v>DITTON WTW</v>
          </cell>
          <cell r="B82" t="str">
            <v>NONE</v>
          </cell>
          <cell r="C82">
            <v>103234</v>
          </cell>
          <cell r="D82">
            <v>0.04</v>
          </cell>
        </row>
        <row r="83">
          <cell r="A83" t="str">
            <v>DRAGONS GREEN WTW</v>
          </cell>
          <cell r="B83" t="str">
            <v>NONE</v>
          </cell>
          <cell r="C83">
            <v>101533</v>
          </cell>
          <cell r="D83">
            <v>3.0000000000000001E-3</v>
          </cell>
        </row>
        <row r="84">
          <cell r="A84" t="str">
            <v>DROXFORD WTW</v>
          </cell>
          <cell r="B84" t="str">
            <v>NONE</v>
          </cell>
          <cell r="C84">
            <v>101484</v>
          </cell>
          <cell r="D84">
            <v>0.01</v>
          </cell>
        </row>
        <row r="85">
          <cell r="A85" t="str">
            <v>DUNBRIDGE WTW</v>
          </cell>
          <cell r="B85" t="str">
            <v>SEPTIC TANK</v>
          </cell>
          <cell r="C85">
            <v>101116</v>
          </cell>
          <cell r="D85">
            <v>1.0999999999999999E-2</v>
          </cell>
        </row>
        <row r="86">
          <cell r="A86" t="str">
            <v>DUNCTON WTW</v>
          </cell>
          <cell r="B86" t="str">
            <v>SEPTIC TANK</v>
          </cell>
          <cell r="C86">
            <v>102658</v>
          </cell>
          <cell r="D86">
            <v>1.2E-2</v>
          </cell>
        </row>
        <row r="87">
          <cell r="A87" t="str">
            <v>DYMCHURCH WTW</v>
          </cell>
          <cell r="B87" t="str">
            <v>NONE</v>
          </cell>
          <cell r="C87">
            <v>102993</v>
          </cell>
          <cell r="D87">
            <v>0.03</v>
          </cell>
        </row>
        <row r="88">
          <cell r="A88" t="str">
            <v>EAST BOLDRE WTW</v>
          </cell>
          <cell r="B88" t="str">
            <v>SEPTIC TANK</v>
          </cell>
          <cell r="C88">
            <v>102992</v>
          </cell>
          <cell r="D88">
            <v>0.01</v>
          </cell>
        </row>
        <row r="89">
          <cell r="A89" t="str">
            <v>EAST DEAN WTW</v>
          </cell>
          <cell r="B89" t="str">
            <v>DECANT</v>
          </cell>
          <cell r="C89">
            <v>102421</v>
          </cell>
          <cell r="D89">
            <v>0.01</v>
          </cell>
        </row>
        <row r="90">
          <cell r="A90" t="str">
            <v>EAST END WTW</v>
          </cell>
          <cell r="B90" t="str">
            <v>SEPTIC TANK</v>
          </cell>
          <cell r="C90">
            <v>100103</v>
          </cell>
          <cell r="D90">
            <v>0.02</v>
          </cell>
        </row>
        <row r="91">
          <cell r="A91" t="str">
            <v>EAST GRIMSTEAD WTW</v>
          </cell>
          <cell r="B91" t="str">
            <v>DECANT</v>
          </cell>
          <cell r="C91">
            <v>102503</v>
          </cell>
          <cell r="D91">
            <v>0.04</v>
          </cell>
        </row>
        <row r="92">
          <cell r="A92" t="str">
            <v>EAST HOATHLY WTW</v>
          </cell>
          <cell r="B92" t="str">
            <v>DECANT</v>
          </cell>
          <cell r="C92">
            <v>100669</v>
          </cell>
          <cell r="D92">
            <v>1.0999999999999999E-2</v>
          </cell>
        </row>
        <row r="93">
          <cell r="A93" t="str">
            <v>EAST MEON WTW</v>
          </cell>
          <cell r="B93" t="str">
            <v>NONE</v>
          </cell>
          <cell r="C93">
            <v>101653</v>
          </cell>
          <cell r="D93">
            <v>0.04</v>
          </cell>
        </row>
        <row r="94">
          <cell r="A94" t="str">
            <v>EAST PECKHAM WTW</v>
          </cell>
          <cell r="B94" t="str">
            <v>DECANT</v>
          </cell>
          <cell r="C94">
            <v>101654</v>
          </cell>
          <cell r="D94">
            <v>0.04</v>
          </cell>
        </row>
        <row r="95">
          <cell r="A95" t="str">
            <v>EASTCHURCH WTW</v>
          </cell>
          <cell r="B95" t="str">
            <v>NONE</v>
          </cell>
          <cell r="C95">
            <v>100505</v>
          </cell>
          <cell r="D95">
            <v>0.03</v>
          </cell>
        </row>
        <row r="96">
          <cell r="A96" t="str">
            <v>EASTRY WTW</v>
          </cell>
          <cell r="B96" t="str">
            <v>NONE</v>
          </cell>
          <cell r="C96">
            <v>101887</v>
          </cell>
          <cell r="D96">
            <v>0.03</v>
          </cell>
        </row>
        <row r="97">
          <cell r="A97" t="str">
            <v>EDEN VALE EAST GRINSTEAD WTW</v>
          </cell>
          <cell r="B97" t="str">
            <v>PFT</v>
          </cell>
          <cell r="C97">
            <v>102997</v>
          </cell>
          <cell r="D97">
            <v>0.05</v>
          </cell>
        </row>
        <row r="98">
          <cell r="A98" t="str">
            <v>ELSTED WTW</v>
          </cell>
          <cell r="B98" t="str">
            <v>SEPTIC TANK</v>
          </cell>
          <cell r="C98">
            <v>100871</v>
          </cell>
          <cell r="D98">
            <v>0.01</v>
          </cell>
        </row>
        <row r="99">
          <cell r="A99" t="str">
            <v>EVANS CLOSE OVER WALLOP WTW</v>
          </cell>
          <cell r="B99" t="str">
            <v>SEPTIC TANK</v>
          </cell>
          <cell r="C99">
            <v>111159</v>
          </cell>
          <cell r="D99">
            <v>5.0000000000000001E-3</v>
          </cell>
        </row>
        <row r="100">
          <cell r="A100" t="str">
            <v>EWHURST GREEN WTW</v>
          </cell>
          <cell r="B100" t="str">
            <v>NONE</v>
          </cell>
          <cell r="C100">
            <v>100030</v>
          </cell>
          <cell r="D100">
            <v>0.03</v>
          </cell>
        </row>
        <row r="101">
          <cell r="A101" t="str">
            <v>FAIRLIGHT WTW</v>
          </cell>
          <cell r="B101" t="str">
            <v>DECANT</v>
          </cell>
          <cell r="C101">
            <v>101138</v>
          </cell>
          <cell r="D101">
            <v>0.03</v>
          </cell>
        </row>
        <row r="102">
          <cell r="A102" t="str">
            <v>FAVERSHAM WTW</v>
          </cell>
          <cell r="B102" t="str">
            <v>DECANT</v>
          </cell>
          <cell r="C102">
            <v>100668</v>
          </cell>
          <cell r="D102">
            <v>0.05</v>
          </cell>
        </row>
        <row r="103">
          <cell r="A103" t="str">
            <v>FAYGATE WTW</v>
          </cell>
          <cell r="B103" t="str">
            <v>NONE</v>
          </cell>
          <cell r="C103">
            <v>100346</v>
          </cell>
          <cell r="D103">
            <v>5.0000000000000001E-3</v>
          </cell>
        </row>
        <row r="104">
          <cell r="A104" t="str">
            <v>FELBRIDGE WTW</v>
          </cell>
          <cell r="B104" t="str">
            <v>PFT</v>
          </cell>
          <cell r="C104">
            <v>102289</v>
          </cell>
          <cell r="D104">
            <v>2.3E-2</v>
          </cell>
        </row>
        <row r="105">
          <cell r="A105" t="str">
            <v>FERNHURST WTW</v>
          </cell>
          <cell r="B105" t="str">
            <v>DECANT</v>
          </cell>
          <cell r="C105">
            <v>102805</v>
          </cell>
          <cell r="D105">
            <v>0.02</v>
          </cell>
        </row>
        <row r="106">
          <cell r="A106" t="str">
            <v>FERRY HILL WINCHELSEA WTW</v>
          </cell>
          <cell r="B106" t="str">
            <v>DECANT</v>
          </cell>
          <cell r="C106">
            <v>102214</v>
          </cell>
          <cell r="D106">
            <v>0.03</v>
          </cell>
        </row>
        <row r="107">
          <cell r="A107" t="str">
            <v>FITTLEWORTH WTW</v>
          </cell>
          <cell r="B107" t="str">
            <v>NONE</v>
          </cell>
          <cell r="C107">
            <v>100695</v>
          </cell>
          <cell r="D107">
            <v>0.03</v>
          </cell>
        </row>
        <row r="108">
          <cell r="A108" t="str">
            <v>FLETCHING WTW</v>
          </cell>
          <cell r="B108" t="str">
            <v>SEPTIC TANK</v>
          </cell>
          <cell r="C108">
            <v>102042</v>
          </cell>
          <cell r="D108">
            <v>0.01</v>
          </cell>
        </row>
        <row r="109">
          <cell r="A109" t="str">
            <v>FLEXFORD LANE SWAY WTW</v>
          </cell>
          <cell r="B109" t="str">
            <v>DECANT</v>
          </cell>
          <cell r="C109">
            <v>103007</v>
          </cell>
          <cell r="D109">
            <v>0.04</v>
          </cell>
        </row>
        <row r="110">
          <cell r="A110" t="str">
            <v>FORDCOMBE WTW</v>
          </cell>
          <cell r="B110" t="str">
            <v>SEPTIC TANK</v>
          </cell>
          <cell r="C110">
            <v>100700</v>
          </cell>
          <cell r="D110">
            <v>0.01</v>
          </cell>
        </row>
        <row r="111">
          <cell r="A111" t="str">
            <v>FOREST GREEN WTW</v>
          </cell>
          <cell r="B111" t="str">
            <v>NONE</v>
          </cell>
          <cell r="C111">
            <v>102484</v>
          </cell>
          <cell r="D111">
            <v>0.03</v>
          </cell>
        </row>
        <row r="112">
          <cell r="A112" t="str">
            <v>FOREST ROW WTW</v>
          </cell>
          <cell r="B112" t="str">
            <v>DECANT</v>
          </cell>
          <cell r="C112">
            <v>100060</v>
          </cell>
          <cell r="D112">
            <v>3.5000000000000003E-2</v>
          </cell>
        </row>
        <row r="113">
          <cell r="A113" t="str">
            <v>FRANT WTW</v>
          </cell>
          <cell r="B113" t="str">
            <v>DECANT</v>
          </cell>
          <cell r="C113">
            <v>102493</v>
          </cell>
          <cell r="D113">
            <v>0.03</v>
          </cell>
        </row>
        <row r="114">
          <cell r="A114" t="str">
            <v>FRITTENDEN WTW</v>
          </cell>
          <cell r="B114" t="str">
            <v>SEPTIC TANK</v>
          </cell>
          <cell r="C114">
            <v>100910</v>
          </cell>
          <cell r="D114">
            <v>0.02</v>
          </cell>
        </row>
        <row r="115">
          <cell r="A115" t="str">
            <v>FULKING WTW</v>
          </cell>
          <cell r="B115" t="str">
            <v>DECANT</v>
          </cell>
          <cell r="C115">
            <v>101741</v>
          </cell>
          <cell r="D115">
            <v>8.9999999999999993E-3</v>
          </cell>
        </row>
        <row r="116">
          <cell r="A116" t="str">
            <v>GODSHILL WTW</v>
          </cell>
          <cell r="B116" t="str">
            <v>PFT</v>
          </cell>
          <cell r="C116">
            <v>102763</v>
          </cell>
          <cell r="D116">
            <v>2.5000000000000001E-2</v>
          </cell>
        </row>
        <row r="117">
          <cell r="A117" t="str">
            <v>GODSTONE WTW</v>
          </cell>
          <cell r="B117" t="str">
            <v>DECANT</v>
          </cell>
          <cell r="C117">
            <v>101944</v>
          </cell>
          <cell r="D117">
            <v>0.04</v>
          </cell>
        </row>
        <row r="118">
          <cell r="A118" t="str">
            <v>GOOD INTENT COTTAGES EGERTON WTW</v>
          </cell>
          <cell r="B118" t="str">
            <v>SEPTIC TANK</v>
          </cell>
          <cell r="C118">
            <v>101459</v>
          </cell>
          <cell r="D118">
            <v>0.01</v>
          </cell>
        </row>
        <row r="119">
          <cell r="A119" t="str">
            <v>GRAEMER COTTAGES SHERFIELD ENGLISH WTW</v>
          </cell>
          <cell r="B119" t="str">
            <v>SEPTIC TANK</v>
          </cell>
          <cell r="C119">
            <v>111161</v>
          </cell>
          <cell r="D119">
            <v>0.01</v>
          </cell>
        </row>
        <row r="120">
          <cell r="A120" t="str">
            <v>GRAIN WTW</v>
          </cell>
          <cell r="B120" t="str">
            <v>NONE</v>
          </cell>
          <cell r="C120">
            <v>102743</v>
          </cell>
          <cell r="D120">
            <v>0.04</v>
          </cell>
        </row>
        <row r="121">
          <cell r="A121" t="str">
            <v>GRATTON CLOSE SUTTON SCOTNEY WTW</v>
          </cell>
          <cell r="B121" t="str">
            <v>SEPTIC TANK</v>
          </cell>
          <cell r="C121">
            <v>108031</v>
          </cell>
          <cell r="D121">
            <v>0.01</v>
          </cell>
        </row>
        <row r="122">
          <cell r="A122" t="str">
            <v>GRAYSWOOD WTW</v>
          </cell>
          <cell r="B122" t="str">
            <v>SEPTIC TANK</v>
          </cell>
          <cell r="C122">
            <v>101895</v>
          </cell>
          <cell r="D122">
            <v>0.01</v>
          </cell>
        </row>
        <row r="123">
          <cell r="A123" t="str">
            <v>GUESTLING GREEN WTW</v>
          </cell>
          <cell r="B123" t="str">
            <v>DECANT</v>
          </cell>
          <cell r="C123">
            <v>102195</v>
          </cell>
          <cell r="D123">
            <v>1.7999999999999999E-2</v>
          </cell>
        </row>
        <row r="124">
          <cell r="A124" t="str">
            <v>HADLOW WTW</v>
          </cell>
          <cell r="B124" t="str">
            <v>DECANT</v>
          </cell>
          <cell r="C124">
            <v>102635</v>
          </cell>
          <cell r="D124">
            <v>0.04</v>
          </cell>
        </row>
        <row r="125">
          <cell r="A125" t="str">
            <v>HAILSHAM SOUTH WTW</v>
          </cell>
          <cell r="B125" t="str">
            <v>PFT</v>
          </cell>
          <cell r="C125">
            <v>103000</v>
          </cell>
          <cell r="D125">
            <v>0.03</v>
          </cell>
        </row>
        <row r="126">
          <cell r="A126" t="str">
            <v>HALLAND WTW</v>
          </cell>
          <cell r="B126" t="str">
            <v>DECANT</v>
          </cell>
          <cell r="C126">
            <v>103210</v>
          </cell>
          <cell r="D126">
            <v>1.2E-2</v>
          </cell>
        </row>
        <row r="127">
          <cell r="A127" t="str">
            <v>HAMSEY WTW</v>
          </cell>
          <cell r="B127" t="str">
            <v>SEPTIC TANK</v>
          </cell>
          <cell r="C127">
            <v>101473</v>
          </cell>
          <cell r="D127">
            <v>0.01</v>
          </cell>
        </row>
        <row r="128">
          <cell r="A128" t="str">
            <v>HAMSTREET WTW</v>
          </cell>
          <cell r="B128" t="str">
            <v>DAF</v>
          </cell>
          <cell r="C128">
            <v>101726</v>
          </cell>
          <cell r="D128">
            <v>4.4999999999999998E-2</v>
          </cell>
        </row>
        <row r="129">
          <cell r="A129" t="str">
            <v>HANNINGTON WTW</v>
          </cell>
          <cell r="B129" t="str">
            <v>SEPTIC TANK</v>
          </cell>
          <cell r="C129">
            <v>100902</v>
          </cell>
          <cell r="D129">
            <v>1.4999999999999999E-2</v>
          </cell>
        </row>
        <row r="130">
          <cell r="A130" t="str">
            <v>HARDHAM WTW</v>
          </cell>
          <cell r="B130" t="str">
            <v>SEPTIC TANK</v>
          </cell>
          <cell r="C130">
            <v>101933</v>
          </cell>
          <cell r="D130">
            <v>0.01</v>
          </cell>
        </row>
        <row r="131">
          <cell r="A131" t="str">
            <v>HARESTOCK WTW</v>
          </cell>
          <cell r="B131" t="str">
            <v>DECANT</v>
          </cell>
          <cell r="C131">
            <v>101718</v>
          </cell>
          <cell r="D131">
            <v>0.04</v>
          </cell>
        </row>
        <row r="132">
          <cell r="A132" t="str">
            <v>HARRIETSHAM WTW</v>
          </cell>
          <cell r="B132" t="str">
            <v>DECANT</v>
          </cell>
          <cell r="C132">
            <v>102883</v>
          </cell>
          <cell r="D132">
            <v>0.04</v>
          </cell>
        </row>
        <row r="133">
          <cell r="A133" t="str">
            <v>HARTFIELD WTW</v>
          </cell>
          <cell r="B133" t="str">
            <v>DECANT</v>
          </cell>
          <cell r="C133">
            <v>101395</v>
          </cell>
          <cell r="D133">
            <v>0.04</v>
          </cell>
        </row>
        <row r="134">
          <cell r="A134" t="str">
            <v>HARVEL WTW</v>
          </cell>
          <cell r="B134" t="str">
            <v>SEPTIC TANK</v>
          </cell>
          <cell r="C134">
            <v>102427</v>
          </cell>
          <cell r="D134">
            <v>0.01</v>
          </cell>
        </row>
        <row r="135">
          <cell r="A135" t="str">
            <v>HAWKHURST NORTH WTW</v>
          </cell>
          <cell r="B135" t="str">
            <v>NONE</v>
          </cell>
          <cell r="C135">
            <v>100110</v>
          </cell>
          <cell r="D135">
            <v>0.03</v>
          </cell>
        </row>
        <row r="136">
          <cell r="A136" t="str">
            <v>HAWKHURST SOUTH WTW</v>
          </cell>
          <cell r="B136" t="str">
            <v>DECANT</v>
          </cell>
          <cell r="C136">
            <v>100489</v>
          </cell>
          <cell r="D136">
            <v>0.04</v>
          </cell>
        </row>
        <row r="137">
          <cell r="A137" t="str">
            <v>HAZELEY COOMBE ARRETON WTW</v>
          </cell>
          <cell r="B137" t="str">
            <v>NONE</v>
          </cell>
          <cell r="C137">
            <v>100492</v>
          </cell>
          <cell r="D137">
            <v>0.03</v>
          </cell>
        </row>
        <row r="138">
          <cell r="A138" t="str">
            <v>HEADCORN WTW</v>
          </cell>
          <cell r="B138" t="str">
            <v>NONE</v>
          </cell>
          <cell r="C138">
            <v>100311</v>
          </cell>
          <cell r="D138">
            <v>0.04</v>
          </cell>
        </row>
        <row r="139">
          <cell r="A139" t="str">
            <v>HENFIELD WTW</v>
          </cell>
          <cell r="B139" t="str">
            <v>DECANT</v>
          </cell>
          <cell r="C139">
            <v>100686</v>
          </cell>
          <cell r="D139">
            <v>0.04</v>
          </cell>
        </row>
        <row r="140">
          <cell r="A140" t="str">
            <v>HIGH HALDEN WTW</v>
          </cell>
          <cell r="B140" t="str">
            <v>DECANT</v>
          </cell>
          <cell r="C140">
            <v>101117</v>
          </cell>
          <cell r="D140">
            <v>0.02</v>
          </cell>
        </row>
        <row r="141">
          <cell r="A141" t="str">
            <v>HIGH HURSTWOOD WTW</v>
          </cell>
          <cell r="B141" t="str">
            <v>SEPTIC TANK</v>
          </cell>
          <cell r="C141">
            <v>100470</v>
          </cell>
          <cell r="D141">
            <v>0.01</v>
          </cell>
        </row>
        <row r="142">
          <cell r="A142" t="str">
            <v>HIGHBRIDGE EAST CHILTINGTON WTW</v>
          </cell>
          <cell r="B142" t="str">
            <v>SEPTIC TANK</v>
          </cell>
          <cell r="C142">
            <v>101548</v>
          </cell>
          <cell r="D142">
            <v>0.01</v>
          </cell>
        </row>
        <row r="143">
          <cell r="A143" t="str">
            <v>HIGHBROOK WTW</v>
          </cell>
          <cell r="B143" t="str">
            <v>NONE</v>
          </cell>
          <cell r="C143">
            <v>100885</v>
          </cell>
          <cell r="D143">
            <v>4.0000000000000001E-3</v>
          </cell>
        </row>
        <row r="144">
          <cell r="A144" t="str">
            <v>HIGHCROSS ALBOURNE WTW</v>
          </cell>
          <cell r="B144" t="str">
            <v>SEPTIC TANK</v>
          </cell>
          <cell r="C144">
            <v>101784</v>
          </cell>
          <cell r="D144">
            <v>4.0000000000000001E-3</v>
          </cell>
        </row>
        <row r="145">
          <cell r="A145" t="str">
            <v>HIGHFIELDS ASHMANSWORTH WTW</v>
          </cell>
          <cell r="B145" t="str">
            <v>NONE</v>
          </cell>
          <cell r="C145">
            <v>102684</v>
          </cell>
          <cell r="D145">
            <v>0.02</v>
          </cell>
        </row>
        <row r="146">
          <cell r="A146" t="str">
            <v>HIGHWOOD LANE ROOKLEY WTW</v>
          </cell>
          <cell r="B146" t="str">
            <v>SEPTIC TANK</v>
          </cell>
          <cell r="C146">
            <v>101636</v>
          </cell>
          <cell r="D146">
            <v>0.01</v>
          </cell>
        </row>
        <row r="147">
          <cell r="A147" t="str">
            <v>HILLBROW KNOWLES MEADOW WTW</v>
          </cell>
          <cell r="B147" t="str">
            <v>SEPTIC TANK</v>
          </cell>
          <cell r="C147">
            <v>102634</v>
          </cell>
          <cell r="D147">
            <v>7.4999999999999997E-3</v>
          </cell>
        </row>
        <row r="148">
          <cell r="A148" t="str">
            <v>HILLSIDE COTTAGES WEST STOKE WTW</v>
          </cell>
          <cell r="B148" t="str">
            <v>SEPTIC TANK</v>
          </cell>
          <cell r="C148">
            <v>101640</v>
          </cell>
          <cell r="D148">
            <v>0.01</v>
          </cell>
        </row>
        <row r="149">
          <cell r="A149" t="str">
            <v>HOLLYCROFT EAST CHILTINGTON WTW</v>
          </cell>
          <cell r="B149" t="str">
            <v>NONE</v>
          </cell>
          <cell r="C149">
            <v>101848</v>
          </cell>
          <cell r="D149">
            <v>0.01</v>
          </cell>
        </row>
        <row r="150">
          <cell r="A150" t="str">
            <v>HOOE WTW</v>
          </cell>
          <cell r="B150" t="str">
            <v>DECANT</v>
          </cell>
          <cell r="C150">
            <v>101090</v>
          </cell>
          <cell r="D150">
            <v>0.04</v>
          </cell>
        </row>
        <row r="151">
          <cell r="A151" t="str">
            <v>HORSMONDEN WTW</v>
          </cell>
          <cell r="B151" t="str">
            <v>DECANT</v>
          </cell>
          <cell r="C151">
            <v>100728</v>
          </cell>
          <cell r="D151">
            <v>0.04</v>
          </cell>
        </row>
        <row r="152">
          <cell r="A152" t="str">
            <v>HORSTED KEYNES WTW</v>
          </cell>
          <cell r="B152" t="str">
            <v>DECANT</v>
          </cell>
          <cell r="C152">
            <v>103096</v>
          </cell>
          <cell r="D152">
            <v>2.5000000000000001E-2</v>
          </cell>
        </row>
        <row r="153">
          <cell r="A153" t="str">
            <v>HOUGHTON WTW</v>
          </cell>
          <cell r="B153" t="str">
            <v>SEPTIC TANK</v>
          </cell>
          <cell r="C153">
            <v>100296</v>
          </cell>
          <cell r="D153">
            <v>0.01</v>
          </cell>
        </row>
        <row r="154">
          <cell r="A154" t="str">
            <v>HURST GREEN WTW</v>
          </cell>
          <cell r="B154" t="str">
            <v>DECANT</v>
          </cell>
          <cell r="C154">
            <v>100056</v>
          </cell>
          <cell r="D154">
            <v>2.5000000000000001E-2</v>
          </cell>
        </row>
        <row r="155">
          <cell r="A155" t="str">
            <v>ICKLESHAM WTW</v>
          </cell>
          <cell r="B155" t="str">
            <v>DECANT</v>
          </cell>
          <cell r="C155">
            <v>101125</v>
          </cell>
          <cell r="D155">
            <v>0.04</v>
          </cell>
        </row>
        <row r="156">
          <cell r="A156" t="str">
            <v>IDEN GREEN WTW</v>
          </cell>
          <cell r="B156" t="str">
            <v>SEPTIC TANK</v>
          </cell>
          <cell r="C156">
            <v>101388</v>
          </cell>
          <cell r="D156">
            <v>0.02</v>
          </cell>
        </row>
        <row r="157">
          <cell r="A157" t="str">
            <v>IDEN WTW</v>
          </cell>
          <cell r="B157" t="str">
            <v>DECANT</v>
          </cell>
          <cell r="C157">
            <v>102386</v>
          </cell>
          <cell r="D157">
            <v>3.6499999999999998E-2</v>
          </cell>
        </row>
        <row r="158">
          <cell r="A158" t="str">
            <v>ITCHINGFIELD WTW</v>
          </cell>
          <cell r="B158" t="str">
            <v>NONE</v>
          </cell>
          <cell r="C158">
            <v>102560</v>
          </cell>
          <cell r="D158">
            <v>4.0000000000000001E-3</v>
          </cell>
        </row>
        <row r="159">
          <cell r="A159" t="str">
            <v>IVY DOWN LANE OAKLEY WTW</v>
          </cell>
          <cell r="B159" t="str">
            <v>DECANT</v>
          </cell>
          <cell r="C159">
            <v>103121</v>
          </cell>
          <cell r="D159">
            <v>0.04</v>
          </cell>
        </row>
        <row r="160">
          <cell r="A160" t="str">
            <v>IVYCHURCH WTW</v>
          </cell>
          <cell r="B160" t="str">
            <v>NONE</v>
          </cell>
          <cell r="C160">
            <v>101549</v>
          </cell>
          <cell r="D160">
            <v>5.0000000000000001E-3</v>
          </cell>
        </row>
        <row r="161">
          <cell r="A161" t="str">
            <v>KILNDOWN WTW</v>
          </cell>
          <cell r="B161" t="str">
            <v>SEPTIC TANK</v>
          </cell>
          <cell r="C161">
            <v>100207</v>
          </cell>
          <cell r="D161">
            <v>0.01</v>
          </cell>
        </row>
        <row r="162">
          <cell r="A162" t="str">
            <v>KINGS SOMBORNE WTW</v>
          </cell>
          <cell r="B162" t="str">
            <v>NONE</v>
          </cell>
          <cell r="C162">
            <v>100334</v>
          </cell>
          <cell r="D162">
            <v>0.03</v>
          </cell>
        </row>
        <row r="163">
          <cell r="A163" t="str">
            <v>KINGSTON HOLLOW WTW</v>
          </cell>
          <cell r="B163" t="str">
            <v>DECANT</v>
          </cell>
          <cell r="C163">
            <v>101316</v>
          </cell>
          <cell r="D163">
            <v>2.5000000000000001E-2</v>
          </cell>
        </row>
        <row r="164">
          <cell r="A164" t="str">
            <v>KIRDFORD WTW</v>
          </cell>
          <cell r="B164" t="str">
            <v>NONE</v>
          </cell>
          <cell r="C164">
            <v>101914</v>
          </cell>
          <cell r="D164">
            <v>0.03</v>
          </cell>
        </row>
        <row r="165">
          <cell r="A165" t="str">
            <v>KNIGHTON WTW</v>
          </cell>
          <cell r="B165" t="str">
            <v>NONE</v>
          </cell>
          <cell r="C165">
            <v>102424</v>
          </cell>
          <cell r="D165">
            <v>0.03</v>
          </cell>
        </row>
        <row r="166">
          <cell r="A166" t="str">
            <v>LAMBERHURST WTW</v>
          </cell>
          <cell r="B166" t="str">
            <v>DECANT</v>
          </cell>
          <cell r="C166">
            <v>102356</v>
          </cell>
          <cell r="D166">
            <v>0.04</v>
          </cell>
        </row>
        <row r="167">
          <cell r="A167" t="str">
            <v>LAVANT WTW</v>
          </cell>
          <cell r="B167" t="str">
            <v>DECANT</v>
          </cell>
          <cell r="C167">
            <v>100723</v>
          </cell>
          <cell r="D167">
            <v>0.04</v>
          </cell>
        </row>
        <row r="168">
          <cell r="A168" t="str">
            <v>LEEDS WTW</v>
          </cell>
          <cell r="B168" t="str">
            <v>NONE</v>
          </cell>
          <cell r="C168">
            <v>102511</v>
          </cell>
          <cell r="D168">
            <v>0.03</v>
          </cell>
        </row>
        <row r="169">
          <cell r="A169" t="str">
            <v>LENHAM WTW</v>
          </cell>
          <cell r="B169" t="str">
            <v>DECANT</v>
          </cell>
          <cell r="C169">
            <v>102287</v>
          </cell>
          <cell r="D169">
            <v>0.04</v>
          </cell>
        </row>
        <row r="170">
          <cell r="A170" t="str">
            <v>LEVETTS LANE BODIAM WTW</v>
          </cell>
          <cell r="B170" t="str">
            <v>SEPTIC TANK</v>
          </cell>
          <cell r="C170">
            <v>100114</v>
          </cell>
          <cell r="D170">
            <v>0.01</v>
          </cell>
        </row>
        <row r="171">
          <cell r="A171" t="str">
            <v>LIDSEY WTW</v>
          </cell>
          <cell r="B171" t="str">
            <v>PFT</v>
          </cell>
          <cell r="C171">
            <v>101468</v>
          </cell>
          <cell r="D171">
            <v>0.05</v>
          </cell>
        </row>
        <row r="172">
          <cell r="A172" t="str">
            <v>LIME PARK HERSTMONCEUX WTW</v>
          </cell>
          <cell r="B172" t="str">
            <v>NONE</v>
          </cell>
          <cell r="C172">
            <v>102078</v>
          </cell>
          <cell r="D172">
            <v>1.4999999999999999E-2</v>
          </cell>
        </row>
        <row r="173">
          <cell r="A173" t="str">
            <v>LINGFIELD WTW</v>
          </cell>
          <cell r="B173" t="str">
            <v>DECANT</v>
          </cell>
          <cell r="C173">
            <v>103158</v>
          </cell>
          <cell r="D173">
            <v>0.04</v>
          </cell>
        </row>
        <row r="174">
          <cell r="A174" t="str">
            <v>LINTON WTW</v>
          </cell>
          <cell r="B174" t="str">
            <v>SEPTIC TANK</v>
          </cell>
          <cell r="C174">
            <v>100009</v>
          </cell>
          <cell r="D174">
            <v>0.01</v>
          </cell>
        </row>
        <row r="175">
          <cell r="A175" t="str">
            <v>LISS HILLBROW WTW</v>
          </cell>
          <cell r="B175" t="str">
            <v>SEPTIC TANK</v>
          </cell>
          <cell r="C175">
            <v>102943</v>
          </cell>
          <cell r="D175">
            <v>0.01</v>
          </cell>
        </row>
        <row r="176">
          <cell r="A176" t="str">
            <v>LISS WTW</v>
          </cell>
          <cell r="B176" t="str">
            <v>DECANT</v>
          </cell>
          <cell r="C176">
            <v>103117</v>
          </cell>
          <cell r="D176">
            <v>0.04</v>
          </cell>
        </row>
        <row r="177">
          <cell r="A177" t="str">
            <v>LOWER BEEDING WTW</v>
          </cell>
          <cell r="B177" t="str">
            <v>SEPTIC TANK</v>
          </cell>
          <cell r="C177">
            <v>100091</v>
          </cell>
          <cell r="D177">
            <v>0.01</v>
          </cell>
        </row>
        <row r="178">
          <cell r="A178" t="str">
            <v>LOXWOOD WTW</v>
          </cell>
          <cell r="B178" t="str">
            <v>DECANT</v>
          </cell>
          <cell r="C178">
            <v>101022</v>
          </cell>
          <cell r="D178">
            <v>0.02</v>
          </cell>
        </row>
        <row r="179">
          <cell r="A179" t="str">
            <v>LUDDESDOWN WTW</v>
          </cell>
          <cell r="B179" t="str">
            <v>SEPTIC TANK</v>
          </cell>
          <cell r="C179">
            <v>102881</v>
          </cell>
          <cell r="D179">
            <v>1.2E-2</v>
          </cell>
        </row>
        <row r="180">
          <cell r="A180" t="str">
            <v>LUDGERSHALL WTW</v>
          </cell>
          <cell r="B180" t="str">
            <v>DECANT</v>
          </cell>
          <cell r="C180">
            <v>101055</v>
          </cell>
          <cell r="D180">
            <v>3.5000000000000003E-2</v>
          </cell>
        </row>
        <row r="181">
          <cell r="A181" t="str">
            <v>LUNSFORDS CROSS WTW</v>
          </cell>
          <cell r="B181" t="str">
            <v>SEPTIC TANK</v>
          </cell>
          <cell r="C181">
            <v>102540</v>
          </cell>
          <cell r="D181">
            <v>0.01</v>
          </cell>
        </row>
        <row r="182">
          <cell r="A182" t="str">
            <v>LURGASHALL WTW</v>
          </cell>
          <cell r="B182" t="str">
            <v>SEPTIC TANK</v>
          </cell>
          <cell r="C182">
            <v>102831</v>
          </cell>
          <cell r="D182">
            <v>6.0000000000000001E-3</v>
          </cell>
        </row>
        <row r="183">
          <cell r="A183" t="str">
            <v>LUXFORDS LANE EAST GRINSTEAD WTW</v>
          </cell>
          <cell r="B183" t="str">
            <v>PFT</v>
          </cell>
          <cell r="C183">
            <v>101662</v>
          </cell>
          <cell r="D183">
            <v>2.1000000000000001E-2</v>
          </cell>
        </row>
        <row r="184">
          <cell r="A184" t="str">
            <v>LYDD WTW</v>
          </cell>
          <cell r="B184" t="str">
            <v>DECANT</v>
          </cell>
          <cell r="C184">
            <v>102466</v>
          </cell>
          <cell r="D184">
            <v>0.04</v>
          </cell>
        </row>
        <row r="185">
          <cell r="A185" t="str">
            <v>LYE LANE WEST STOKE WTW</v>
          </cell>
          <cell r="B185" t="str">
            <v>NONE</v>
          </cell>
          <cell r="C185">
            <v>100377</v>
          </cell>
          <cell r="D185">
            <v>0.01</v>
          </cell>
        </row>
        <row r="186">
          <cell r="A186" t="str">
            <v>LYNDHURST WTW</v>
          </cell>
          <cell r="B186" t="str">
            <v>DECANT</v>
          </cell>
          <cell r="C186">
            <v>102223</v>
          </cell>
          <cell r="D186">
            <v>2.5999999999999999E-2</v>
          </cell>
        </row>
        <row r="187">
          <cell r="A187" t="str">
            <v>MAGPIE LANE HORSHAM WTW</v>
          </cell>
          <cell r="B187" t="str">
            <v>NONE</v>
          </cell>
          <cell r="C187">
            <v>102212</v>
          </cell>
          <cell r="D187">
            <v>6.0000000000000001E-3</v>
          </cell>
        </row>
        <row r="188">
          <cell r="A188" t="str">
            <v>MANNINGS HEATH WTW</v>
          </cell>
          <cell r="B188" t="str">
            <v>DECANT</v>
          </cell>
          <cell r="C188">
            <v>100654</v>
          </cell>
          <cell r="D188">
            <v>2.1999999999999999E-2</v>
          </cell>
        </row>
        <row r="189">
          <cell r="A189" t="str">
            <v>MARESFIELD WTW</v>
          </cell>
          <cell r="B189" t="str">
            <v>DECANT</v>
          </cell>
          <cell r="C189">
            <v>101558</v>
          </cell>
          <cell r="D189">
            <v>0.03</v>
          </cell>
        </row>
        <row r="190">
          <cell r="A190" t="str">
            <v>MARKBEECH WTW</v>
          </cell>
          <cell r="B190" t="str">
            <v>NONE</v>
          </cell>
          <cell r="C190">
            <v>100140</v>
          </cell>
          <cell r="D190">
            <v>0.01</v>
          </cell>
        </row>
        <row r="191">
          <cell r="A191" t="str">
            <v>MAY STREET HERNE BAY WTW</v>
          </cell>
          <cell r="B191" t="str">
            <v>NONE</v>
          </cell>
          <cell r="C191">
            <v>100070</v>
          </cell>
          <cell r="D191">
            <v>4.1000000000000002E-2</v>
          </cell>
        </row>
        <row r="192">
          <cell r="A192" t="str">
            <v>MERES FARM MAYFIELD WTW</v>
          </cell>
          <cell r="B192" t="str">
            <v>DECANT</v>
          </cell>
          <cell r="C192">
            <v>102471</v>
          </cell>
          <cell r="D192">
            <v>0.04</v>
          </cell>
        </row>
        <row r="193">
          <cell r="A193" t="str">
            <v>MILFORD ROAD PENNINGTON WTW</v>
          </cell>
          <cell r="B193" t="str">
            <v>DT</v>
          </cell>
          <cell r="C193">
            <v>102201</v>
          </cell>
          <cell r="D193">
            <v>0.06</v>
          </cell>
        </row>
        <row r="194">
          <cell r="A194" t="str">
            <v>MILL CORNER NORTHIAM WTW</v>
          </cell>
          <cell r="B194" t="str">
            <v>NONE</v>
          </cell>
          <cell r="C194">
            <v>102716</v>
          </cell>
          <cell r="D194">
            <v>1.4999999999999999E-2</v>
          </cell>
        </row>
        <row r="195">
          <cell r="A195" t="str">
            <v>MINSTEAD WTW</v>
          </cell>
          <cell r="B195" t="str">
            <v>SEPTIC TANK</v>
          </cell>
          <cell r="C195">
            <v>101867</v>
          </cell>
          <cell r="D195">
            <v>5.0000000000000001E-3</v>
          </cell>
        </row>
        <row r="196">
          <cell r="A196" t="str">
            <v>MINSTER IOT WTW</v>
          </cell>
          <cell r="B196" t="str">
            <v>NONE</v>
          </cell>
          <cell r="C196">
            <v>100544</v>
          </cell>
          <cell r="D196">
            <v>2.1999999999999999E-2</v>
          </cell>
        </row>
        <row r="197">
          <cell r="A197" t="str">
            <v>MONKS GATE WTW</v>
          </cell>
          <cell r="B197" t="str">
            <v>NONE</v>
          </cell>
          <cell r="C197">
            <v>102191</v>
          </cell>
          <cell r="D197">
            <v>3.5000000000000001E-3</v>
          </cell>
        </row>
        <row r="198">
          <cell r="A198" t="str">
            <v>MORESTEAD ROAD WINCHESTER WTW</v>
          </cell>
          <cell r="B198" t="str">
            <v>DT</v>
          </cell>
          <cell r="C198">
            <v>100665</v>
          </cell>
          <cell r="D198">
            <v>0.06</v>
          </cell>
        </row>
        <row r="199">
          <cell r="A199" t="str">
            <v>NATS LANE BROOK K WTW</v>
          </cell>
          <cell r="B199" t="str">
            <v>NONE</v>
          </cell>
          <cell r="C199">
            <v>102032</v>
          </cell>
          <cell r="D199">
            <v>0.03</v>
          </cell>
        </row>
        <row r="200">
          <cell r="A200" t="str">
            <v>NEAVES LANE RINGMER WTW</v>
          </cell>
          <cell r="B200" t="str">
            <v>DECANT</v>
          </cell>
          <cell r="C200">
            <v>101776</v>
          </cell>
          <cell r="D200">
            <v>0.04</v>
          </cell>
        </row>
        <row r="201">
          <cell r="A201" t="str">
            <v>NETHERFIELD WTW</v>
          </cell>
          <cell r="B201" t="str">
            <v>NONE</v>
          </cell>
          <cell r="C201">
            <v>103031</v>
          </cell>
          <cell r="D201">
            <v>0.03</v>
          </cell>
        </row>
        <row r="202">
          <cell r="A202" t="str">
            <v>NEW ALRESFORD WTW</v>
          </cell>
          <cell r="B202" t="str">
            <v>DECANT</v>
          </cell>
          <cell r="C202">
            <v>101574</v>
          </cell>
          <cell r="D202">
            <v>0.03</v>
          </cell>
        </row>
        <row r="203">
          <cell r="A203" t="str">
            <v>NEW ROMNEY WTW</v>
          </cell>
          <cell r="B203" t="str">
            <v>PFT</v>
          </cell>
          <cell r="C203">
            <v>101165</v>
          </cell>
          <cell r="D203">
            <v>7.0000000000000007E-2</v>
          </cell>
        </row>
        <row r="204">
          <cell r="A204" t="str">
            <v>NEWBURY LANE CUCKFIELD WTW</v>
          </cell>
          <cell r="B204" t="str">
            <v>DECANT</v>
          </cell>
          <cell r="C204">
            <v>103106</v>
          </cell>
          <cell r="D204">
            <v>0.04</v>
          </cell>
        </row>
        <row r="205">
          <cell r="A205" t="str">
            <v>NEWENDEN WTW</v>
          </cell>
          <cell r="B205" t="str">
            <v>NONE</v>
          </cell>
          <cell r="C205">
            <v>101907</v>
          </cell>
          <cell r="D205">
            <v>0.03</v>
          </cell>
        </row>
        <row r="206">
          <cell r="A206" t="str">
            <v>NEWICK WTW</v>
          </cell>
          <cell r="B206" t="str">
            <v>DECANT</v>
          </cell>
          <cell r="C206">
            <v>100387</v>
          </cell>
          <cell r="D206">
            <v>0.04</v>
          </cell>
        </row>
        <row r="207">
          <cell r="A207" t="str">
            <v>NEWLANDS MERSTONE WTW</v>
          </cell>
          <cell r="B207" t="str">
            <v>NONE</v>
          </cell>
          <cell r="C207">
            <v>102216</v>
          </cell>
          <cell r="D207">
            <v>0.03</v>
          </cell>
        </row>
        <row r="208">
          <cell r="A208" t="str">
            <v>NEWNHAM VALLEY PRESTON WTW</v>
          </cell>
          <cell r="B208" t="str">
            <v>DECANT</v>
          </cell>
          <cell r="C208">
            <v>101166</v>
          </cell>
          <cell r="D208">
            <v>0.04</v>
          </cell>
        </row>
        <row r="209">
          <cell r="A209" t="str">
            <v>NEWTOWN IOW WTW</v>
          </cell>
          <cell r="B209" t="str">
            <v>SEPTIC TANK</v>
          </cell>
          <cell r="C209">
            <v>100231</v>
          </cell>
          <cell r="D209">
            <v>0.01</v>
          </cell>
        </row>
        <row r="210">
          <cell r="A210" t="str">
            <v>NORTH VIEW THORLEY WTW</v>
          </cell>
          <cell r="B210" t="str">
            <v>NONE</v>
          </cell>
          <cell r="C210">
            <v>100586</v>
          </cell>
          <cell r="D210">
            <v>0.03</v>
          </cell>
        </row>
        <row r="211">
          <cell r="A211" t="str">
            <v>NORTH WALTHAM WTW</v>
          </cell>
          <cell r="B211" t="str">
            <v>DECANT</v>
          </cell>
          <cell r="C211">
            <v>100107</v>
          </cell>
          <cell r="D211">
            <v>0.02</v>
          </cell>
        </row>
        <row r="212">
          <cell r="A212" t="str">
            <v>NORTHCHAPEL WTW</v>
          </cell>
          <cell r="B212" t="str">
            <v>DECANT</v>
          </cell>
          <cell r="C212">
            <v>101713</v>
          </cell>
          <cell r="D212">
            <v>0.01</v>
          </cell>
        </row>
        <row r="213">
          <cell r="A213" t="str">
            <v>NORTHFLEET WTW</v>
          </cell>
          <cell r="B213" t="str">
            <v>DT</v>
          </cell>
          <cell r="C213">
            <v>100942</v>
          </cell>
          <cell r="D213">
            <v>0.06</v>
          </cell>
        </row>
        <row r="214">
          <cell r="A214" t="str">
            <v>NUTHURST WTW</v>
          </cell>
          <cell r="B214" t="str">
            <v>SEPTIC TANK</v>
          </cell>
          <cell r="C214">
            <v>102392</v>
          </cell>
          <cell r="D214">
            <v>0.01</v>
          </cell>
        </row>
        <row r="215">
          <cell r="A215" t="str">
            <v>NUTLEY WTW</v>
          </cell>
          <cell r="B215" t="str">
            <v>DECANT</v>
          </cell>
          <cell r="C215">
            <v>100294</v>
          </cell>
          <cell r="D215">
            <v>0.04</v>
          </cell>
        </row>
        <row r="216">
          <cell r="A216" t="str">
            <v>OCKLEY EAST WTW</v>
          </cell>
          <cell r="B216" t="str">
            <v>SEPTIC TANK</v>
          </cell>
          <cell r="C216">
            <v>103148</v>
          </cell>
          <cell r="D216">
            <v>6.0000000000000001E-3</v>
          </cell>
        </row>
        <row r="217">
          <cell r="A217" t="str">
            <v>OCKLEY WEST WTW</v>
          </cell>
          <cell r="B217" t="str">
            <v>SEPTIC TANK</v>
          </cell>
          <cell r="C217">
            <v>102884</v>
          </cell>
          <cell r="D217">
            <v>1.2E-2</v>
          </cell>
        </row>
        <row r="218">
          <cell r="A218" t="str">
            <v>OFFHAM WTW</v>
          </cell>
          <cell r="B218" t="str">
            <v>SEPTIC TANK</v>
          </cell>
          <cell r="C218">
            <v>100361</v>
          </cell>
          <cell r="D218">
            <v>0.01</v>
          </cell>
        </row>
        <row r="219">
          <cell r="A219" t="str">
            <v>OVERTON WTW</v>
          </cell>
          <cell r="B219" t="str">
            <v>NONE</v>
          </cell>
          <cell r="C219">
            <v>103102</v>
          </cell>
          <cell r="D219">
            <v>0.03</v>
          </cell>
        </row>
        <row r="220">
          <cell r="A220" t="str">
            <v>OXTED WTW</v>
          </cell>
          <cell r="B220" t="str">
            <v>DECANT</v>
          </cell>
          <cell r="C220">
            <v>101679</v>
          </cell>
          <cell r="D220">
            <v>0.04</v>
          </cell>
        </row>
        <row r="221">
          <cell r="A221" t="str">
            <v>PADDOCK WOOD WTW</v>
          </cell>
          <cell r="B221" t="str">
            <v>PFT</v>
          </cell>
          <cell r="C221">
            <v>100446</v>
          </cell>
          <cell r="D221">
            <v>0.05</v>
          </cell>
        </row>
        <row r="222">
          <cell r="A222" t="str">
            <v>PARK ROAD HANDCROSS WTW</v>
          </cell>
          <cell r="B222" t="str">
            <v>DECANT</v>
          </cell>
          <cell r="C222">
            <v>100392</v>
          </cell>
          <cell r="D222">
            <v>0.03</v>
          </cell>
        </row>
        <row r="223">
          <cell r="A223" t="str">
            <v>PARTRIDGE GREEN WTW</v>
          </cell>
          <cell r="B223" t="str">
            <v>NONE</v>
          </cell>
          <cell r="C223">
            <v>101274</v>
          </cell>
          <cell r="D223">
            <v>0.03</v>
          </cell>
        </row>
        <row r="224">
          <cell r="A224" t="str">
            <v>PASSFORD HOUSE SWAY WTW</v>
          </cell>
          <cell r="B224" t="str">
            <v>SEPTIC TANK</v>
          </cell>
          <cell r="C224">
            <v>101188</v>
          </cell>
          <cell r="D224">
            <v>0.01</v>
          </cell>
        </row>
        <row r="225">
          <cell r="A225" t="str">
            <v>PEMBURY WTW</v>
          </cell>
          <cell r="B225" t="str">
            <v>PFT</v>
          </cell>
          <cell r="C225">
            <v>103159</v>
          </cell>
          <cell r="D225">
            <v>0.05</v>
          </cell>
        </row>
        <row r="226">
          <cell r="A226" t="str">
            <v>PENSHURST WTW</v>
          </cell>
          <cell r="B226" t="str">
            <v>SEPTIC TANK</v>
          </cell>
          <cell r="C226">
            <v>102940</v>
          </cell>
          <cell r="D226">
            <v>0.01</v>
          </cell>
        </row>
        <row r="227">
          <cell r="A227" t="str">
            <v>PETERSFIELD WTW</v>
          </cell>
          <cell r="B227" t="str">
            <v>DECANT</v>
          </cell>
          <cell r="C227">
            <v>100164</v>
          </cell>
          <cell r="D227">
            <v>0.05</v>
          </cell>
        </row>
        <row r="228">
          <cell r="A228" t="str">
            <v>PETWORTH WTW</v>
          </cell>
          <cell r="B228" t="str">
            <v>DECANT</v>
          </cell>
          <cell r="C228">
            <v>101984</v>
          </cell>
          <cell r="D228">
            <v>0.04</v>
          </cell>
        </row>
        <row r="229">
          <cell r="A229" t="str">
            <v>PLUMPTON WTW</v>
          </cell>
          <cell r="B229" t="str">
            <v>SEPTIC TANK</v>
          </cell>
          <cell r="C229">
            <v>101502</v>
          </cell>
          <cell r="D229">
            <v>4.0000000000000001E-3</v>
          </cell>
        </row>
        <row r="230">
          <cell r="A230" t="str">
            <v>POLING WTW</v>
          </cell>
          <cell r="B230" t="str">
            <v>SEPTIC TANK</v>
          </cell>
          <cell r="C230">
            <v>102542</v>
          </cell>
          <cell r="D230">
            <v>0.01</v>
          </cell>
        </row>
        <row r="231">
          <cell r="A231" t="str">
            <v>POYNINGS WTW</v>
          </cell>
          <cell r="B231" t="str">
            <v>SEPTIC TANK</v>
          </cell>
          <cell r="C231">
            <v>102360</v>
          </cell>
          <cell r="D231">
            <v>8.0000000000000002E-3</v>
          </cell>
        </row>
        <row r="232">
          <cell r="A232" t="str">
            <v>PULBOROUGH WTW</v>
          </cell>
          <cell r="B232" t="str">
            <v>GBT</v>
          </cell>
          <cell r="C232">
            <v>101932</v>
          </cell>
          <cell r="D232">
            <v>0.05</v>
          </cell>
        </row>
        <row r="233">
          <cell r="A233" t="str">
            <v>PYECOMBE EAST WTW</v>
          </cell>
          <cell r="B233" t="str">
            <v>SEPTIC TANK</v>
          </cell>
          <cell r="C233">
            <v>102444</v>
          </cell>
          <cell r="D233">
            <v>4.4999999999999997E-3</v>
          </cell>
        </row>
        <row r="234">
          <cell r="A234" t="str">
            <v>PYECOMBE WEST WTW</v>
          </cell>
          <cell r="B234" t="str">
            <v>SEPTIC TANK</v>
          </cell>
          <cell r="C234">
            <v>100858</v>
          </cell>
          <cell r="D234">
            <v>0.01</v>
          </cell>
        </row>
        <row r="235">
          <cell r="A235" t="str">
            <v>QUARRY COTTAGES STONE IN OXNEY WTW</v>
          </cell>
          <cell r="B235" t="str">
            <v>NONE</v>
          </cell>
          <cell r="C235">
            <v>101668</v>
          </cell>
          <cell r="D235">
            <v>0.03</v>
          </cell>
        </row>
        <row r="236">
          <cell r="A236" t="str">
            <v>QUICKBOURNE LANE NORTHIAM WTW</v>
          </cell>
          <cell r="B236" t="str">
            <v>DECANT</v>
          </cell>
          <cell r="C236">
            <v>103175</v>
          </cell>
          <cell r="D236">
            <v>0.04</v>
          </cell>
        </row>
        <row r="237">
          <cell r="A237" t="str">
            <v>RACTON WTW</v>
          </cell>
          <cell r="B237" t="str">
            <v>SEPTIC TANK</v>
          </cell>
          <cell r="C237">
            <v>103063</v>
          </cell>
          <cell r="D237">
            <v>1E-3</v>
          </cell>
        </row>
        <row r="238">
          <cell r="A238" t="str">
            <v>READING STREET WTW</v>
          </cell>
          <cell r="B238" t="str">
            <v>NONE</v>
          </cell>
          <cell r="C238">
            <v>109253</v>
          </cell>
          <cell r="D238">
            <v>0.01</v>
          </cell>
        </row>
        <row r="239">
          <cell r="A239" t="str">
            <v>REDGATE MILL CROWBOROUGH WTW</v>
          </cell>
          <cell r="B239" t="str">
            <v>DECANT</v>
          </cell>
          <cell r="C239">
            <v>102088</v>
          </cell>
          <cell r="D239">
            <v>0.04</v>
          </cell>
        </row>
        <row r="240">
          <cell r="A240" t="str">
            <v>REDLYNCH WTW</v>
          </cell>
          <cell r="B240" t="str">
            <v>DECANT</v>
          </cell>
          <cell r="C240">
            <v>100628</v>
          </cell>
          <cell r="D240">
            <v>0.04</v>
          </cell>
        </row>
        <row r="241">
          <cell r="A241" t="str">
            <v>RIPE WTW</v>
          </cell>
          <cell r="B241" t="str">
            <v>NONE</v>
          </cell>
          <cell r="C241">
            <v>101447</v>
          </cell>
          <cell r="D241">
            <v>5.0000000000000001E-3</v>
          </cell>
        </row>
        <row r="242">
          <cell r="A242" t="str">
            <v>ROBERTSBRIDGE WTW</v>
          </cell>
          <cell r="B242" t="str">
            <v>DECANT</v>
          </cell>
          <cell r="C242">
            <v>102222</v>
          </cell>
          <cell r="D242">
            <v>0.02</v>
          </cell>
        </row>
        <row r="243">
          <cell r="A243" t="str">
            <v>RODMELL WTW</v>
          </cell>
          <cell r="B243" t="str">
            <v>DECANT</v>
          </cell>
          <cell r="C243">
            <v>100937</v>
          </cell>
          <cell r="D243">
            <v>0.04</v>
          </cell>
        </row>
        <row r="244">
          <cell r="A244" t="str">
            <v>ROGATE WTW</v>
          </cell>
          <cell r="B244" t="str">
            <v>DECANT</v>
          </cell>
          <cell r="C244">
            <v>100873</v>
          </cell>
          <cell r="D244">
            <v>0.03</v>
          </cell>
        </row>
        <row r="245">
          <cell r="A245" t="str">
            <v>ROLVENDEN LAYNE WTW</v>
          </cell>
          <cell r="B245" t="str">
            <v>NONE</v>
          </cell>
          <cell r="C245">
            <v>101191</v>
          </cell>
          <cell r="D245">
            <v>0.04</v>
          </cell>
        </row>
        <row r="246">
          <cell r="A246" t="str">
            <v>ROMSEY WTW</v>
          </cell>
          <cell r="B246" t="str">
            <v>GBT</v>
          </cell>
          <cell r="C246">
            <v>100793</v>
          </cell>
          <cell r="D246">
            <v>3.5000000000000003E-2</v>
          </cell>
        </row>
        <row r="247">
          <cell r="A247" t="str">
            <v>ROUD WTW</v>
          </cell>
          <cell r="B247" t="str">
            <v>PFT</v>
          </cell>
          <cell r="C247">
            <v>100106</v>
          </cell>
          <cell r="D247">
            <v>0.05</v>
          </cell>
        </row>
        <row r="248">
          <cell r="A248" t="str">
            <v>RUSHLAKE GREEN WTW</v>
          </cell>
          <cell r="B248" t="str">
            <v>SEPTIC TANK</v>
          </cell>
          <cell r="C248">
            <v>111819</v>
          </cell>
          <cell r="D248">
            <v>3.0000000000000001E-3</v>
          </cell>
        </row>
        <row r="249">
          <cell r="A249" t="str">
            <v>RYE WTW</v>
          </cell>
          <cell r="B249" t="str">
            <v>DECANT</v>
          </cell>
          <cell r="C249">
            <v>103192</v>
          </cell>
          <cell r="D249">
            <v>4.3999999999999997E-2</v>
          </cell>
        </row>
        <row r="250">
          <cell r="A250" t="str">
            <v>SADDLERS CLOSE SUTTON SCOTNEY WTW</v>
          </cell>
          <cell r="B250" t="str">
            <v>NONE</v>
          </cell>
          <cell r="C250">
            <v>109532</v>
          </cell>
          <cell r="D250">
            <v>0.03</v>
          </cell>
        </row>
        <row r="251">
          <cell r="A251" t="str">
            <v>SANDHURST WTW</v>
          </cell>
          <cell r="B251" t="str">
            <v>DECANT</v>
          </cell>
          <cell r="C251">
            <v>100994</v>
          </cell>
          <cell r="D251">
            <v>0.04</v>
          </cell>
        </row>
        <row r="252">
          <cell r="A252" t="str">
            <v>SEDLESCOMBE WTW</v>
          </cell>
          <cell r="B252" t="str">
            <v>NONE</v>
          </cell>
          <cell r="C252">
            <v>102980</v>
          </cell>
          <cell r="D252">
            <v>0.03</v>
          </cell>
        </row>
        <row r="253">
          <cell r="A253" t="str">
            <v>SELLINDGE WTW</v>
          </cell>
          <cell r="B253" t="str">
            <v>DAF</v>
          </cell>
          <cell r="C253">
            <v>101167</v>
          </cell>
          <cell r="D253">
            <v>0.03</v>
          </cell>
        </row>
        <row r="254">
          <cell r="A254" t="str">
            <v>SHALFLEET WTW</v>
          </cell>
          <cell r="B254" t="str">
            <v>PFT</v>
          </cell>
          <cell r="C254">
            <v>102473</v>
          </cell>
          <cell r="D254">
            <v>0.05</v>
          </cell>
        </row>
        <row r="255">
          <cell r="A255" t="str">
            <v>SHIPLEY WTW</v>
          </cell>
          <cell r="B255" t="str">
            <v>SEPTIC TANK</v>
          </cell>
          <cell r="C255">
            <v>100246</v>
          </cell>
          <cell r="D255">
            <v>0.01</v>
          </cell>
        </row>
        <row r="256">
          <cell r="A256" t="str">
            <v>SHIPTON BELLINGER WTW</v>
          </cell>
          <cell r="B256" t="str">
            <v>DECANT</v>
          </cell>
          <cell r="C256">
            <v>100520</v>
          </cell>
          <cell r="D256">
            <v>0.04</v>
          </cell>
        </row>
        <row r="257">
          <cell r="A257" t="str">
            <v>SHOREWELL WTW</v>
          </cell>
          <cell r="B257" t="str">
            <v>NONE</v>
          </cell>
          <cell r="C257">
            <v>100958</v>
          </cell>
          <cell r="D257">
            <v>0.03</v>
          </cell>
        </row>
        <row r="258">
          <cell r="A258" t="str">
            <v>SIDLESHAM WTW</v>
          </cell>
          <cell r="B258" t="str">
            <v>DECANT</v>
          </cell>
          <cell r="C258">
            <v>102205</v>
          </cell>
          <cell r="D258">
            <v>4.2999999999999997E-2</v>
          </cell>
        </row>
        <row r="259">
          <cell r="A259" t="str">
            <v>SISSINGHURST WTW</v>
          </cell>
          <cell r="B259" t="str">
            <v>DECANT</v>
          </cell>
          <cell r="C259">
            <v>101394</v>
          </cell>
          <cell r="D259">
            <v>0.02</v>
          </cell>
        </row>
        <row r="260">
          <cell r="A260" t="str">
            <v>SITTINGBOURNE WTW</v>
          </cell>
          <cell r="B260" t="str">
            <v>DECANT</v>
          </cell>
          <cell r="C260">
            <v>103224</v>
          </cell>
          <cell r="D260">
            <v>0.05</v>
          </cell>
        </row>
        <row r="261">
          <cell r="A261" t="str">
            <v>SLAUGHAM WTW</v>
          </cell>
          <cell r="B261" t="str">
            <v>SEPTIC TANK</v>
          </cell>
          <cell r="C261">
            <v>101670</v>
          </cell>
          <cell r="D261">
            <v>0.01</v>
          </cell>
        </row>
        <row r="262">
          <cell r="A262" t="str">
            <v>SLINFOLD WTW</v>
          </cell>
          <cell r="B262" t="str">
            <v>NONE</v>
          </cell>
          <cell r="C262">
            <v>102513</v>
          </cell>
          <cell r="D262">
            <v>0.03</v>
          </cell>
        </row>
        <row r="263">
          <cell r="A263" t="str">
            <v>SMALL DOLE WTW</v>
          </cell>
          <cell r="B263" t="str">
            <v>NONE</v>
          </cell>
          <cell r="C263">
            <v>101278</v>
          </cell>
          <cell r="D263">
            <v>0.02</v>
          </cell>
        </row>
        <row r="264">
          <cell r="A264" t="str">
            <v>SMALLHOLDINGS RINGMER WTW</v>
          </cell>
          <cell r="B264" t="str">
            <v>SEPTIC TANK</v>
          </cell>
          <cell r="C264">
            <v>102081</v>
          </cell>
          <cell r="D264">
            <v>0.01</v>
          </cell>
        </row>
        <row r="265">
          <cell r="A265" t="str">
            <v>SMARDEN WTW</v>
          </cell>
          <cell r="B265" t="str">
            <v>SEPTIC TANK</v>
          </cell>
          <cell r="C265">
            <v>102777</v>
          </cell>
          <cell r="D265">
            <v>0.01</v>
          </cell>
        </row>
        <row r="266">
          <cell r="A266" t="str">
            <v>SMITHS LANE GOUDHURST WTW</v>
          </cell>
          <cell r="B266" t="str">
            <v>SEPTIC TANK</v>
          </cell>
          <cell r="C266">
            <v>102907</v>
          </cell>
          <cell r="D266">
            <v>0.01</v>
          </cell>
        </row>
        <row r="267">
          <cell r="A267" t="str">
            <v>SOUTH AMBERSHAM WTW</v>
          </cell>
          <cell r="B267" t="str">
            <v>PFT</v>
          </cell>
          <cell r="C267">
            <v>100115</v>
          </cell>
          <cell r="D267">
            <v>0.06</v>
          </cell>
        </row>
        <row r="268">
          <cell r="A268" t="str">
            <v>SOUTH HARTING WTW</v>
          </cell>
          <cell r="B268" t="str">
            <v>DECANT</v>
          </cell>
          <cell r="C268">
            <v>102447</v>
          </cell>
          <cell r="D268">
            <v>0.04</v>
          </cell>
        </row>
        <row r="269">
          <cell r="A269" t="str">
            <v>SOUTHWICK WTW</v>
          </cell>
          <cell r="B269" t="str">
            <v>DECANT</v>
          </cell>
          <cell r="C269">
            <v>101581</v>
          </cell>
          <cell r="D269">
            <v>0.04</v>
          </cell>
        </row>
        <row r="270">
          <cell r="A270" t="str">
            <v>SPELDHURST WTW</v>
          </cell>
          <cell r="B270" t="str">
            <v>DECANT</v>
          </cell>
          <cell r="C270">
            <v>102082</v>
          </cell>
          <cell r="D270">
            <v>0.04</v>
          </cell>
        </row>
        <row r="271">
          <cell r="A271" t="str">
            <v>ST HELENS WTW</v>
          </cell>
          <cell r="B271" t="str">
            <v>PFT</v>
          </cell>
          <cell r="C271">
            <v>100877</v>
          </cell>
          <cell r="D271">
            <v>0.05</v>
          </cell>
        </row>
        <row r="272">
          <cell r="A272" t="str">
            <v>ST JOHNS CROWBOROUGH WTW</v>
          </cell>
          <cell r="B272" t="str">
            <v>DECANT</v>
          </cell>
          <cell r="C272">
            <v>101657</v>
          </cell>
          <cell r="D272">
            <v>1.9E-2</v>
          </cell>
        </row>
        <row r="273">
          <cell r="A273" t="str">
            <v>ST MARY HOO WTW</v>
          </cell>
          <cell r="B273" t="str">
            <v>NONE</v>
          </cell>
          <cell r="C273">
            <v>101790</v>
          </cell>
          <cell r="D273">
            <v>0.01</v>
          </cell>
        </row>
        <row r="274">
          <cell r="A274" t="str">
            <v>STAMFORD BUILDINGS FIRLE WTW</v>
          </cell>
          <cell r="B274" t="str">
            <v>SEPTIC TANK</v>
          </cell>
          <cell r="C274">
            <v>103009</v>
          </cell>
          <cell r="D274">
            <v>0.01</v>
          </cell>
        </row>
        <row r="275">
          <cell r="A275" t="str">
            <v>STAPLECROSS WTW</v>
          </cell>
          <cell r="B275" t="str">
            <v>SEPTIC TANK</v>
          </cell>
          <cell r="C275">
            <v>103026</v>
          </cell>
          <cell r="D275">
            <v>1.4999999999999999E-2</v>
          </cell>
        </row>
        <row r="276">
          <cell r="A276" t="str">
            <v>STAPLEFIELD WTW</v>
          </cell>
          <cell r="B276" t="str">
            <v>SEPTIC TANK</v>
          </cell>
          <cell r="C276">
            <v>101464</v>
          </cell>
          <cell r="D276">
            <v>3.7000000000000002E-3</v>
          </cell>
        </row>
        <row r="277">
          <cell r="A277" t="str">
            <v>STAPLEHURST WTW</v>
          </cell>
          <cell r="B277" t="str">
            <v>PFT</v>
          </cell>
          <cell r="C277">
            <v>101943</v>
          </cell>
          <cell r="D277">
            <v>0.05</v>
          </cell>
        </row>
        <row r="278">
          <cell r="A278" t="str">
            <v>STEYNING WTW</v>
          </cell>
          <cell r="B278" t="str">
            <v>DECANT</v>
          </cell>
          <cell r="C278">
            <v>100697</v>
          </cell>
          <cell r="D278">
            <v>0.04</v>
          </cell>
        </row>
        <row r="279">
          <cell r="A279" t="str">
            <v>STOCKBRIDGE WTW</v>
          </cell>
          <cell r="B279" t="str">
            <v>DECANT</v>
          </cell>
          <cell r="C279">
            <v>100939</v>
          </cell>
          <cell r="D279">
            <v>0.04</v>
          </cell>
        </row>
        <row r="280">
          <cell r="A280" t="str">
            <v>STOKE WTW</v>
          </cell>
          <cell r="B280" t="str">
            <v>DECANT</v>
          </cell>
          <cell r="C280">
            <v>101001</v>
          </cell>
          <cell r="D280">
            <v>0.03</v>
          </cell>
        </row>
        <row r="281">
          <cell r="A281" t="str">
            <v>STONE GREEN STONE IN OXNEY WTW</v>
          </cell>
          <cell r="B281" t="str">
            <v>NONE</v>
          </cell>
          <cell r="C281">
            <v>102806</v>
          </cell>
          <cell r="D281">
            <v>0.01</v>
          </cell>
        </row>
        <row r="282">
          <cell r="A282" t="str">
            <v>STONE HILL ROAD EGERTON WTW</v>
          </cell>
          <cell r="B282" t="str">
            <v>DECANT</v>
          </cell>
          <cell r="C282">
            <v>102698</v>
          </cell>
          <cell r="D282">
            <v>1.4999999999999999E-2</v>
          </cell>
        </row>
        <row r="283">
          <cell r="A283" t="str">
            <v>STONEGATE WTW</v>
          </cell>
          <cell r="B283" t="str">
            <v>SEPTIC TANK</v>
          </cell>
          <cell r="C283">
            <v>101607</v>
          </cell>
          <cell r="D283">
            <v>0.01</v>
          </cell>
        </row>
        <row r="284">
          <cell r="A284" t="str">
            <v>STORRINGTON WTW</v>
          </cell>
          <cell r="B284" t="str">
            <v>PFT</v>
          </cell>
          <cell r="C284">
            <v>103208</v>
          </cell>
          <cell r="D284">
            <v>0.05</v>
          </cell>
        </row>
        <row r="285">
          <cell r="A285" t="str">
            <v>STREAT WTW</v>
          </cell>
          <cell r="B285" t="str">
            <v>SEPTIC TANK</v>
          </cell>
          <cell r="C285">
            <v>102637</v>
          </cell>
          <cell r="D285">
            <v>0.01</v>
          </cell>
        </row>
        <row r="286">
          <cell r="A286" t="str">
            <v>STUBBS LANE BREDE WTW</v>
          </cell>
          <cell r="B286" t="str">
            <v>DECANT</v>
          </cell>
          <cell r="C286">
            <v>101153</v>
          </cell>
          <cell r="D286">
            <v>0.04</v>
          </cell>
        </row>
        <row r="287">
          <cell r="A287" t="str">
            <v>SUMMER LANE PAGHAM WTW</v>
          </cell>
          <cell r="B287" t="str">
            <v>PFT</v>
          </cell>
          <cell r="C287">
            <v>100093</v>
          </cell>
          <cell r="D287">
            <v>0.05</v>
          </cell>
        </row>
        <row r="288">
          <cell r="A288" t="str">
            <v>SUTTON VALENCE WTW</v>
          </cell>
          <cell r="B288" t="str">
            <v>DAF</v>
          </cell>
          <cell r="C288">
            <v>102970</v>
          </cell>
          <cell r="D288">
            <v>0.04</v>
          </cell>
        </row>
        <row r="289">
          <cell r="A289" t="str">
            <v>SWALECLIFFE WTW</v>
          </cell>
          <cell r="B289" t="str">
            <v>DECANT</v>
          </cell>
          <cell r="C289">
            <v>102571</v>
          </cell>
          <cell r="D289">
            <v>0.05</v>
          </cell>
        </row>
        <row r="290">
          <cell r="A290" t="str">
            <v>TANGMERE WTW</v>
          </cell>
          <cell r="B290" t="str">
            <v>DECANT</v>
          </cell>
          <cell r="C290">
            <v>101474</v>
          </cell>
          <cell r="D290">
            <v>0.04</v>
          </cell>
        </row>
        <row r="291">
          <cell r="A291" t="str">
            <v>TENTERDEN WTW</v>
          </cell>
          <cell r="B291" t="str">
            <v>PFT</v>
          </cell>
          <cell r="C291">
            <v>101364</v>
          </cell>
          <cell r="D291">
            <v>0.05</v>
          </cell>
        </row>
        <row r="292">
          <cell r="A292" t="str">
            <v>TEYNHAM WTW</v>
          </cell>
          <cell r="B292" t="str">
            <v>DAF</v>
          </cell>
          <cell r="C292">
            <v>102131</v>
          </cell>
          <cell r="D292">
            <v>0.03</v>
          </cell>
        </row>
        <row r="293">
          <cell r="A293" t="str">
            <v>THORNHAM WTW</v>
          </cell>
          <cell r="B293" t="str">
            <v>DECANT</v>
          </cell>
          <cell r="C293">
            <v>101163</v>
          </cell>
          <cell r="D293">
            <v>0.04</v>
          </cell>
        </row>
        <row r="294">
          <cell r="A294" t="str">
            <v>THORNS BEACH WTW</v>
          </cell>
          <cell r="B294" t="str">
            <v>SEPTIC TANK</v>
          </cell>
          <cell r="C294">
            <v>100792</v>
          </cell>
          <cell r="D294">
            <v>0.01</v>
          </cell>
        </row>
        <row r="295">
          <cell r="A295" t="str">
            <v>THRESHERS FIELD HEVER WTW</v>
          </cell>
          <cell r="B295" t="str">
            <v>NONE</v>
          </cell>
          <cell r="C295">
            <v>111189</v>
          </cell>
          <cell r="D295">
            <v>2.5000000000000001E-3</v>
          </cell>
        </row>
        <row r="296">
          <cell r="A296" t="str">
            <v>TICEHURST WTW</v>
          </cell>
          <cell r="B296" t="str">
            <v>DECANT</v>
          </cell>
          <cell r="C296">
            <v>102260</v>
          </cell>
          <cell r="D296">
            <v>0.04</v>
          </cell>
        </row>
        <row r="297">
          <cell r="A297" t="str">
            <v>TILLINGTON WTW</v>
          </cell>
          <cell r="B297" t="str">
            <v>NONE</v>
          </cell>
          <cell r="C297">
            <v>102180</v>
          </cell>
          <cell r="D297">
            <v>0.01</v>
          </cell>
        </row>
        <row r="298">
          <cell r="A298" t="str">
            <v>TONBRIDGE WTW</v>
          </cell>
          <cell r="B298" t="str">
            <v>DECANT</v>
          </cell>
          <cell r="C298">
            <v>100480</v>
          </cell>
          <cell r="D298">
            <v>0.05</v>
          </cell>
        </row>
        <row r="299">
          <cell r="A299" t="str">
            <v>TROTTON WTW</v>
          </cell>
          <cell r="B299" t="str">
            <v>SEPTIC TANK</v>
          </cell>
          <cell r="C299">
            <v>100024</v>
          </cell>
          <cell r="D299">
            <v>0.02</v>
          </cell>
        </row>
        <row r="300">
          <cell r="A300" t="str">
            <v>TUNBRIDGE WELLS SOUTH WTW</v>
          </cell>
          <cell r="B300" t="str">
            <v>DECANT</v>
          </cell>
          <cell r="C300">
            <v>100248</v>
          </cell>
          <cell r="D300">
            <v>0.04</v>
          </cell>
        </row>
        <row r="301">
          <cell r="A301" t="str">
            <v>UCKFIELD WTW</v>
          </cell>
          <cell r="B301" t="str">
            <v>PFT</v>
          </cell>
          <cell r="C301">
            <v>102603</v>
          </cell>
          <cell r="D301">
            <v>0.05</v>
          </cell>
        </row>
        <row r="302">
          <cell r="A302" t="str">
            <v>UDIMORE WTW</v>
          </cell>
          <cell r="B302" t="str">
            <v>DECANT</v>
          </cell>
          <cell r="C302">
            <v>100169</v>
          </cell>
          <cell r="D302">
            <v>0.04</v>
          </cell>
        </row>
        <row r="303">
          <cell r="A303" t="str">
            <v>ULCOMBE WTW</v>
          </cell>
          <cell r="B303" t="str">
            <v>DECANT</v>
          </cell>
          <cell r="C303">
            <v>102403</v>
          </cell>
          <cell r="D303">
            <v>0.04</v>
          </cell>
        </row>
        <row r="304">
          <cell r="A304" t="str">
            <v>UNDERHILL GOUDHURST WTW</v>
          </cell>
          <cell r="B304" t="str">
            <v>DECANT</v>
          </cell>
          <cell r="C304">
            <v>100909</v>
          </cell>
          <cell r="D304">
            <v>0.02</v>
          </cell>
        </row>
        <row r="305">
          <cell r="A305" t="str">
            <v>VINES CROSS WTW</v>
          </cell>
          <cell r="B305" t="str">
            <v>DECANT</v>
          </cell>
          <cell r="C305">
            <v>100550</v>
          </cell>
          <cell r="D305">
            <v>0.04</v>
          </cell>
        </row>
        <row r="306">
          <cell r="A306" t="str">
            <v>WALLCROUCH WTW</v>
          </cell>
          <cell r="B306" t="str">
            <v>NONE</v>
          </cell>
          <cell r="C306">
            <v>101922</v>
          </cell>
          <cell r="D306">
            <v>0.03</v>
          </cell>
        </row>
        <row r="307">
          <cell r="A307" t="str">
            <v>WAREHORNE WTW</v>
          </cell>
          <cell r="B307" t="str">
            <v>DECANT</v>
          </cell>
          <cell r="C307">
            <v>103152</v>
          </cell>
          <cell r="D307">
            <v>0.04</v>
          </cell>
        </row>
        <row r="308">
          <cell r="A308" t="str">
            <v>WARNHAM WTW</v>
          </cell>
          <cell r="B308" t="str">
            <v>DECANT</v>
          </cell>
          <cell r="C308">
            <v>100822</v>
          </cell>
          <cell r="D308">
            <v>0.04</v>
          </cell>
        </row>
        <row r="309">
          <cell r="A309" t="str">
            <v>WARNINGLID WTW</v>
          </cell>
          <cell r="B309" t="str">
            <v>DECANT</v>
          </cell>
          <cell r="C309">
            <v>100703</v>
          </cell>
          <cell r="D309">
            <v>7.0000000000000001E-3</v>
          </cell>
        </row>
        <row r="310">
          <cell r="A310" t="str">
            <v>WARTLING WTW</v>
          </cell>
          <cell r="B310" t="str">
            <v>NONE</v>
          </cell>
          <cell r="C310">
            <v>100483</v>
          </cell>
          <cell r="D310">
            <v>0.01</v>
          </cell>
        </row>
        <row r="311">
          <cell r="A311" t="str">
            <v>WASHWELL LANE WADHURST WTW</v>
          </cell>
          <cell r="B311" t="str">
            <v>NONE</v>
          </cell>
          <cell r="C311">
            <v>100901</v>
          </cell>
          <cell r="D311">
            <v>0.03</v>
          </cell>
        </row>
        <row r="312">
          <cell r="A312" t="str">
            <v>WATER RIDGES OAKLEY WTW</v>
          </cell>
          <cell r="B312" t="str">
            <v>DECANT</v>
          </cell>
          <cell r="C312">
            <v>102989</v>
          </cell>
          <cell r="D312">
            <v>0.03</v>
          </cell>
        </row>
        <row r="313">
          <cell r="A313" t="str">
            <v>WATERINGBURY WTW</v>
          </cell>
          <cell r="B313" t="str">
            <v>DECANT</v>
          </cell>
          <cell r="C313">
            <v>101286</v>
          </cell>
          <cell r="D313">
            <v>0.04</v>
          </cell>
        </row>
        <row r="314">
          <cell r="A314" t="str">
            <v>WEST HOATHLY WTW</v>
          </cell>
          <cell r="B314" t="str">
            <v>DECANT</v>
          </cell>
          <cell r="C314">
            <v>101758</v>
          </cell>
          <cell r="D314">
            <v>0.03</v>
          </cell>
        </row>
        <row r="315">
          <cell r="A315" t="str">
            <v>WEST HYTHE K WTW</v>
          </cell>
          <cell r="B315" t="str">
            <v>GBT</v>
          </cell>
          <cell r="C315">
            <v>103282</v>
          </cell>
          <cell r="D315">
            <v>0.06</v>
          </cell>
        </row>
        <row r="316">
          <cell r="A316" t="str">
            <v>WEST MARDEN WTW</v>
          </cell>
          <cell r="B316" t="str">
            <v>SEPTIC TANK</v>
          </cell>
          <cell r="C316">
            <v>102927</v>
          </cell>
          <cell r="D316">
            <v>1.6E-2</v>
          </cell>
        </row>
        <row r="317">
          <cell r="A317" t="str">
            <v>WEST WELLOW WTW</v>
          </cell>
          <cell r="B317" t="str">
            <v>DECANT</v>
          </cell>
          <cell r="C317">
            <v>100359</v>
          </cell>
          <cell r="D317">
            <v>0.04</v>
          </cell>
        </row>
        <row r="318">
          <cell r="A318" t="str">
            <v>WESTBERE WTW</v>
          </cell>
          <cell r="B318" t="str">
            <v>DECANT</v>
          </cell>
          <cell r="C318">
            <v>102079</v>
          </cell>
          <cell r="D318">
            <v>3.4000000000000002E-2</v>
          </cell>
        </row>
        <row r="319">
          <cell r="A319" t="str">
            <v>WESTFIELD WTW</v>
          </cell>
          <cell r="B319" t="str">
            <v>NONE</v>
          </cell>
          <cell r="C319">
            <v>102818</v>
          </cell>
          <cell r="D319">
            <v>0.02</v>
          </cell>
        </row>
        <row r="320">
          <cell r="A320" t="str">
            <v>WESTMESTON WTW</v>
          </cell>
          <cell r="B320" t="str">
            <v>NONE</v>
          </cell>
          <cell r="C320">
            <v>103131</v>
          </cell>
          <cell r="D320">
            <v>0.01</v>
          </cell>
        </row>
        <row r="321">
          <cell r="A321" t="str">
            <v>WESTWELL WTW</v>
          </cell>
          <cell r="B321" t="str">
            <v>NONE</v>
          </cell>
          <cell r="C321">
            <v>101520</v>
          </cell>
          <cell r="D321">
            <v>0.03</v>
          </cell>
        </row>
        <row r="322">
          <cell r="A322" t="str">
            <v>WESTWELL WTW</v>
          </cell>
          <cell r="B322" t="str">
            <v>NONE</v>
          </cell>
          <cell r="C322">
            <v>101520</v>
          </cell>
          <cell r="D322">
            <v>0.03</v>
          </cell>
        </row>
        <row r="323">
          <cell r="A323" t="str">
            <v>WHATLINGTON WTW</v>
          </cell>
          <cell r="B323" t="str">
            <v>NONE</v>
          </cell>
          <cell r="C323">
            <v>101792</v>
          </cell>
          <cell r="D323">
            <v>0.03</v>
          </cell>
        </row>
        <row r="324">
          <cell r="A324" t="str">
            <v>WHITCHURCH WTW</v>
          </cell>
          <cell r="B324" t="str">
            <v>DECANT</v>
          </cell>
          <cell r="C324">
            <v>102274</v>
          </cell>
          <cell r="D324">
            <v>0.04</v>
          </cell>
        </row>
        <row r="325">
          <cell r="A325" t="str">
            <v>WHITEGATES LANE WADHURST WTW</v>
          </cell>
          <cell r="B325" t="str">
            <v>PFT</v>
          </cell>
          <cell r="C325">
            <v>102893</v>
          </cell>
          <cell r="D325">
            <v>2.5000000000000001E-2</v>
          </cell>
        </row>
        <row r="326">
          <cell r="A326" t="str">
            <v>WHITEPARISH WTW</v>
          </cell>
          <cell r="B326" t="str">
            <v>DECANT</v>
          </cell>
          <cell r="C326">
            <v>100282</v>
          </cell>
          <cell r="D326">
            <v>0.03</v>
          </cell>
        </row>
        <row r="327">
          <cell r="A327" t="str">
            <v>WHITEWALL CREEK WTW</v>
          </cell>
          <cell r="B327" t="str">
            <v>PFT</v>
          </cell>
          <cell r="C327">
            <v>102535</v>
          </cell>
          <cell r="D327">
            <v>0.05</v>
          </cell>
        </row>
        <row r="328">
          <cell r="A328" t="str">
            <v>WICKHAM WTW</v>
          </cell>
          <cell r="B328" t="str">
            <v>DECANT</v>
          </cell>
          <cell r="C328">
            <v>102292</v>
          </cell>
          <cell r="D328">
            <v>0.04</v>
          </cell>
        </row>
        <row r="329">
          <cell r="A329" t="str">
            <v>WILLOW WOOD ST LAWRENCE WTW</v>
          </cell>
          <cell r="B329" t="str">
            <v>SEPTIC TANK</v>
          </cell>
          <cell r="C329">
            <v>102288</v>
          </cell>
          <cell r="D329">
            <v>0.01</v>
          </cell>
        </row>
        <row r="330">
          <cell r="A330" t="str">
            <v>WILMINGTON WTW</v>
          </cell>
          <cell r="B330" t="str">
            <v>NONE</v>
          </cell>
          <cell r="C330">
            <v>103200</v>
          </cell>
          <cell r="D330">
            <v>5.0000000000000001E-3</v>
          </cell>
        </row>
        <row r="331">
          <cell r="A331" t="str">
            <v>WINCHELSEA BEACH WTW</v>
          </cell>
          <cell r="B331" t="str">
            <v>DECANT</v>
          </cell>
          <cell r="C331">
            <v>100603</v>
          </cell>
          <cell r="D331">
            <v>0.04</v>
          </cell>
        </row>
        <row r="332">
          <cell r="A332" t="str">
            <v>WINDMILL HILL HERSTMONCEUX WTW</v>
          </cell>
          <cell r="B332" t="str">
            <v>DECANT</v>
          </cell>
          <cell r="C332">
            <v>101645</v>
          </cell>
          <cell r="D332">
            <v>0.04</v>
          </cell>
        </row>
        <row r="333">
          <cell r="A333" t="str">
            <v>WINEHAM WTW</v>
          </cell>
          <cell r="B333" t="str">
            <v>DECANT</v>
          </cell>
          <cell r="C333">
            <v>101012</v>
          </cell>
          <cell r="D333">
            <v>7.0000000000000001E-3</v>
          </cell>
        </row>
        <row r="334">
          <cell r="A334" t="str">
            <v>WISBOROUGH GREEN WTW</v>
          </cell>
          <cell r="B334" t="str">
            <v>NONE</v>
          </cell>
          <cell r="C334">
            <v>101767</v>
          </cell>
          <cell r="D334">
            <v>0.03</v>
          </cell>
        </row>
        <row r="335">
          <cell r="A335" t="str">
            <v>WISTON WTW</v>
          </cell>
          <cell r="B335" t="str">
            <v>SEPTIC TANK</v>
          </cell>
          <cell r="C335">
            <v>103135</v>
          </cell>
          <cell r="D335">
            <v>5.0000000000000001E-3</v>
          </cell>
        </row>
        <row r="336">
          <cell r="A336" t="str">
            <v>WITTERSHAM WTW</v>
          </cell>
          <cell r="B336" t="str">
            <v>DECANT</v>
          </cell>
          <cell r="C336">
            <v>102385</v>
          </cell>
          <cell r="D336">
            <v>2.8000000000000001E-2</v>
          </cell>
        </row>
        <row r="337">
          <cell r="A337" t="str">
            <v>WIVELSFIELD WTW</v>
          </cell>
          <cell r="B337" t="str">
            <v>DECANT</v>
          </cell>
          <cell r="C337">
            <v>100222</v>
          </cell>
          <cell r="D337">
            <v>0.03</v>
          </cell>
        </row>
        <row r="338">
          <cell r="A338" t="str">
            <v>WOODCHURCH WTW</v>
          </cell>
          <cell r="B338" t="str">
            <v>DECANT</v>
          </cell>
          <cell r="C338">
            <v>100448</v>
          </cell>
          <cell r="D338">
            <v>0.04</v>
          </cell>
        </row>
        <row r="339">
          <cell r="A339" t="str">
            <v>WOULDHAM WTW</v>
          </cell>
          <cell r="B339" t="str">
            <v>DECANT</v>
          </cell>
          <cell r="C339">
            <v>100352</v>
          </cell>
          <cell r="D339">
            <v>0.04</v>
          </cell>
        </row>
        <row r="340">
          <cell r="A340" t="str">
            <v>WROXALL WTW</v>
          </cell>
          <cell r="B340" t="str">
            <v>PFT</v>
          </cell>
          <cell r="C340">
            <v>102198</v>
          </cell>
          <cell r="D340">
            <v>2.5000000000000001E-2</v>
          </cell>
        </row>
        <row r="341">
          <cell r="A341" t="str">
            <v>WYE WTW</v>
          </cell>
          <cell r="B341" t="str">
            <v>DECANT</v>
          </cell>
          <cell r="C341">
            <v>103101</v>
          </cell>
          <cell r="D341">
            <v>0.04</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heet1"/>
    </sheetNames>
    <sheetDataSet>
      <sheetData sheetId="0">
        <row r="2">
          <cell r="A2" t="str">
            <v>ALFRISTON WTW</v>
          </cell>
          <cell r="B2">
            <v>6</v>
          </cell>
          <cell r="C2" t="str">
            <v>N</v>
          </cell>
          <cell r="D2" t="str">
            <v>SB</v>
          </cell>
          <cell r="E2" t="str">
            <v/>
          </cell>
          <cell r="F2" t="str">
            <v xml:space="preserve">SB </v>
          </cell>
          <cell r="G2" t="str">
            <v>SB</v>
          </cell>
        </row>
        <row r="3">
          <cell r="A3" t="str">
            <v>AMBERLEY WTW</v>
          </cell>
          <cell r="B3">
            <v>6</v>
          </cell>
          <cell r="C3" t="str">
            <v>N</v>
          </cell>
          <cell r="D3" t="str">
            <v>SB</v>
          </cell>
          <cell r="E3" t="str">
            <v/>
          </cell>
          <cell r="F3" t="str">
            <v xml:space="preserve">SB </v>
          </cell>
          <cell r="G3" t="str">
            <v>SB</v>
          </cell>
        </row>
        <row r="4">
          <cell r="A4" t="str">
            <v>ANSTY WTW</v>
          </cell>
          <cell r="B4">
            <v>5</v>
          </cell>
          <cell r="C4" t="str">
            <v>Y</v>
          </cell>
          <cell r="D4" t="str">
            <v>SAS</v>
          </cell>
          <cell r="E4" t="str">
            <v>Cphos</v>
          </cell>
          <cell r="F4" t="str">
            <v>SAS Cphos</v>
          </cell>
          <cell r="G4" t="str">
            <v>SAS Cphos</v>
          </cell>
        </row>
        <row r="5">
          <cell r="A5" t="str">
            <v>APPLEDORE WTW</v>
          </cell>
          <cell r="B5">
            <v>7</v>
          </cell>
          <cell r="C5" t="str">
            <v>Y</v>
          </cell>
          <cell r="D5" t="str">
            <v>SB</v>
          </cell>
          <cell r="E5" t="str">
            <v>Cphos</v>
          </cell>
          <cell r="F5" t="str">
            <v>SB Cphos</v>
          </cell>
          <cell r="G5" t="str">
            <v>SB Cphos</v>
          </cell>
        </row>
        <row r="6">
          <cell r="A6" t="str">
            <v>ARDINGLY WTW</v>
          </cell>
          <cell r="B6">
            <v>7</v>
          </cell>
          <cell r="C6" t="str">
            <v>Y</v>
          </cell>
          <cell r="D6" t="str">
            <v>SB</v>
          </cell>
          <cell r="E6" t="str">
            <v>Cphos</v>
          </cell>
          <cell r="F6" t="str">
            <v>SB Cphos</v>
          </cell>
          <cell r="G6" t="str">
            <v>SB</v>
          </cell>
        </row>
        <row r="7">
          <cell r="A7" t="str">
            <v>ARRETON STREET ARRETON TOP WTW</v>
          </cell>
          <cell r="B7">
            <v>3</v>
          </cell>
          <cell r="C7" t="str">
            <v>N</v>
          </cell>
          <cell r="D7" t="str">
            <v>SB</v>
          </cell>
          <cell r="E7" t="str">
            <v/>
          </cell>
          <cell r="F7" t="str">
            <v xml:space="preserve">SB </v>
          </cell>
          <cell r="G7" t="str">
            <v>SB</v>
          </cell>
        </row>
        <row r="8">
          <cell r="A8" t="str">
            <v>ASHFORD WTW</v>
          </cell>
          <cell r="B8">
            <v>7</v>
          </cell>
          <cell r="C8" t="str">
            <v>Y</v>
          </cell>
          <cell r="D8" t="str">
            <v>SB</v>
          </cell>
          <cell r="E8" t="str">
            <v>Cphos</v>
          </cell>
          <cell r="F8" t="str">
            <v>SB Cphos</v>
          </cell>
          <cell r="G8" t="str">
            <v>SB Cphos</v>
          </cell>
        </row>
        <row r="9">
          <cell r="A9" t="str">
            <v>ASHINGTON WTW</v>
          </cell>
          <cell r="B9">
            <v>7</v>
          </cell>
          <cell r="C9" t="str">
            <v>Y</v>
          </cell>
          <cell r="D9" t="str">
            <v>SB</v>
          </cell>
          <cell r="E9" t="str">
            <v>Cphos</v>
          </cell>
          <cell r="F9" t="str">
            <v>SB Cphos</v>
          </cell>
          <cell r="G9" t="str">
            <v>SB Cphos</v>
          </cell>
        </row>
        <row r="10">
          <cell r="A10" t="str">
            <v>ASHLETT CREEK FAWLEY WTW</v>
          </cell>
          <cell r="B10">
            <v>2</v>
          </cell>
          <cell r="C10" t="str">
            <v>N</v>
          </cell>
          <cell r="D10" t="str">
            <v>SAS</v>
          </cell>
          <cell r="E10" t="str">
            <v/>
          </cell>
          <cell r="F10" t="str">
            <v xml:space="preserve">SAS </v>
          </cell>
          <cell r="G10" t="str">
            <v>CSAS</v>
          </cell>
        </row>
        <row r="11">
          <cell r="A11" t="str">
            <v>AYLESFORD WTW</v>
          </cell>
          <cell r="B11">
            <v>3</v>
          </cell>
          <cell r="C11" t="str">
            <v>N</v>
          </cell>
          <cell r="D11" t="str">
            <v>SB</v>
          </cell>
          <cell r="E11" t="str">
            <v/>
          </cell>
          <cell r="F11" t="str">
            <v xml:space="preserve">SB </v>
          </cell>
          <cell r="G11" t="str">
            <v>SB</v>
          </cell>
        </row>
        <row r="12">
          <cell r="A12" t="str">
            <v>BALCOMBE WTW</v>
          </cell>
          <cell r="B12">
            <v>7</v>
          </cell>
          <cell r="C12" t="str">
            <v>Y</v>
          </cell>
          <cell r="D12" t="str">
            <v>SB</v>
          </cell>
          <cell r="E12" t="str">
            <v>Cphos</v>
          </cell>
          <cell r="F12" t="str">
            <v>SB Cphos</v>
          </cell>
          <cell r="G12" t="str">
            <v>SB Cphos</v>
          </cell>
        </row>
        <row r="13">
          <cell r="A13" t="str">
            <v>BANK WTW</v>
          </cell>
          <cell r="B13">
            <v>3</v>
          </cell>
          <cell r="C13" t="str">
            <v>N</v>
          </cell>
          <cell r="D13" t="str">
            <v>SB</v>
          </cell>
          <cell r="E13" t="str">
            <v/>
          </cell>
          <cell r="F13" t="str">
            <v xml:space="preserve">SB </v>
          </cell>
          <cell r="G13" t="str">
            <v>SB</v>
          </cell>
        </row>
        <row r="14">
          <cell r="A14" t="str">
            <v>BARCOMBE CHURCH WTW</v>
          </cell>
          <cell r="B14">
            <v>3</v>
          </cell>
          <cell r="C14" t="str">
            <v>N</v>
          </cell>
          <cell r="D14" t="str">
            <v>SB</v>
          </cell>
          <cell r="E14" t="str">
            <v/>
          </cell>
          <cell r="F14" t="str">
            <v xml:space="preserve">SB </v>
          </cell>
          <cell r="G14" t="str">
            <v>SB</v>
          </cell>
        </row>
        <row r="15">
          <cell r="A15" t="str">
            <v>BARCOMBE NEW WTW</v>
          </cell>
          <cell r="B15">
            <v>3</v>
          </cell>
          <cell r="C15" t="str">
            <v>N</v>
          </cell>
          <cell r="D15" t="str">
            <v>SB</v>
          </cell>
          <cell r="E15" t="str">
            <v/>
          </cell>
          <cell r="F15" t="str">
            <v xml:space="preserve">SB </v>
          </cell>
          <cell r="G15" t="str">
            <v>SB</v>
          </cell>
        </row>
        <row r="16">
          <cell r="A16" t="str">
            <v>BARN CLOSE ASHMANSWORTH WTW</v>
          </cell>
          <cell r="B16">
            <v>3</v>
          </cell>
          <cell r="C16" t="str">
            <v>N</v>
          </cell>
          <cell r="D16" t="str">
            <v>SB</v>
          </cell>
          <cell r="E16" t="str">
            <v/>
          </cell>
          <cell r="F16" t="str">
            <v xml:space="preserve">SB </v>
          </cell>
          <cell r="G16" t="str">
            <v>SB</v>
          </cell>
        </row>
        <row r="17">
          <cell r="A17" t="str">
            <v>BARNS GREEN WTW</v>
          </cell>
          <cell r="B17">
            <v>7</v>
          </cell>
          <cell r="C17" t="str">
            <v>Y</v>
          </cell>
          <cell r="D17" t="str">
            <v>SB</v>
          </cell>
          <cell r="E17" t="str">
            <v>Cphos</v>
          </cell>
          <cell r="F17" t="str">
            <v>SB Cphos</v>
          </cell>
          <cell r="G17" t="str">
            <v>SB Cphos</v>
          </cell>
        </row>
        <row r="18">
          <cell r="A18" t="str">
            <v>BARTON STACEY WTW</v>
          </cell>
          <cell r="B18">
            <v>7</v>
          </cell>
          <cell r="C18" t="str">
            <v>Y</v>
          </cell>
          <cell r="D18" t="str">
            <v>SB</v>
          </cell>
          <cell r="E18" t="str">
            <v>Cphos</v>
          </cell>
          <cell r="F18" t="str">
            <v>SB Cphos</v>
          </cell>
          <cell r="G18" t="str">
            <v>SB Cphos</v>
          </cell>
        </row>
        <row r="19">
          <cell r="A19" t="str">
            <v>BATTLE WTW</v>
          </cell>
          <cell r="B19">
            <v>7</v>
          </cell>
          <cell r="C19" t="str">
            <v>y</v>
          </cell>
          <cell r="D19" t="str">
            <v>SB</v>
          </cell>
          <cell r="E19" t="str">
            <v>Cphos</v>
          </cell>
          <cell r="F19" t="str">
            <v>SB Cphos</v>
          </cell>
          <cell r="G19" t="str">
            <v>SB Cphos</v>
          </cell>
        </row>
        <row r="20">
          <cell r="A20" t="str">
            <v>BEAULIEU HUMMICKS WTW</v>
          </cell>
          <cell r="B20">
            <v>2</v>
          </cell>
          <cell r="C20" t="str">
            <v>N</v>
          </cell>
          <cell r="D20" t="str">
            <v>SAS</v>
          </cell>
          <cell r="E20" t="str">
            <v/>
          </cell>
          <cell r="F20" t="str">
            <v xml:space="preserve">SAS </v>
          </cell>
          <cell r="G20" t="str">
            <v>SAS</v>
          </cell>
        </row>
        <row r="21">
          <cell r="A21" t="str">
            <v>BEAULIEU VILLAGE WTW</v>
          </cell>
          <cell r="B21">
            <v>2</v>
          </cell>
          <cell r="C21" t="str">
            <v>N</v>
          </cell>
          <cell r="D21" t="str">
            <v>SAS</v>
          </cell>
          <cell r="E21" t="str">
            <v/>
          </cell>
          <cell r="F21" t="str">
            <v xml:space="preserve">SAS </v>
          </cell>
          <cell r="G21" t="str">
            <v>SAS</v>
          </cell>
        </row>
        <row r="22">
          <cell r="A22" t="str">
            <v>BECKLEY WTW</v>
          </cell>
          <cell r="B22">
            <v>6</v>
          </cell>
          <cell r="C22" t="str">
            <v>N</v>
          </cell>
          <cell r="D22" t="str">
            <v>SB</v>
          </cell>
          <cell r="E22" t="str">
            <v/>
          </cell>
          <cell r="F22" t="str">
            <v xml:space="preserve">SB </v>
          </cell>
          <cell r="G22" t="str">
            <v>SB</v>
          </cell>
        </row>
        <row r="23">
          <cell r="A23" t="str">
            <v>BENENDEN WTW</v>
          </cell>
          <cell r="B23">
            <v>7</v>
          </cell>
          <cell r="C23" t="str">
            <v>Y</v>
          </cell>
          <cell r="D23" t="str">
            <v>SB</v>
          </cell>
          <cell r="E23" t="str">
            <v>Cphos</v>
          </cell>
          <cell r="F23" t="str">
            <v>SB Cphos</v>
          </cell>
          <cell r="G23" t="str">
            <v>SB</v>
          </cell>
        </row>
        <row r="24">
          <cell r="A24" t="str">
            <v>BERWICK WTW</v>
          </cell>
          <cell r="B24">
            <v>2</v>
          </cell>
          <cell r="C24" t="str">
            <v>N</v>
          </cell>
          <cell r="D24" t="str">
            <v>SAS</v>
          </cell>
          <cell r="E24" t="str">
            <v/>
          </cell>
          <cell r="F24" t="str">
            <v xml:space="preserve">SAS </v>
          </cell>
          <cell r="G24" t="str">
            <v xml:space="preserve">CSAS   </v>
          </cell>
        </row>
        <row r="25">
          <cell r="A25" t="str">
            <v>BETHERSDEN WTW</v>
          </cell>
          <cell r="B25">
            <v>7</v>
          </cell>
          <cell r="C25" t="str">
            <v>Y</v>
          </cell>
          <cell r="D25" t="str">
            <v>SB</v>
          </cell>
          <cell r="E25" t="str">
            <v>Cphos</v>
          </cell>
          <cell r="F25" t="str">
            <v>SB Cphos</v>
          </cell>
          <cell r="G25" t="str">
            <v>SB Cphos</v>
          </cell>
        </row>
        <row r="26">
          <cell r="A26" t="str">
            <v>BEXHILL &amp; HASTINGS WTW</v>
          </cell>
          <cell r="B26">
            <v>2</v>
          </cell>
          <cell r="C26" t="str">
            <v>N</v>
          </cell>
          <cell r="D26" t="str">
            <v>SAS</v>
          </cell>
          <cell r="E26" t="str">
            <v/>
          </cell>
          <cell r="F26" t="str">
            <v xml:space="preserve">SAS </v>
          </cell>
          <cell r="G26" t="str">
            <v>SAS</v>
          </cell>
        </row>
        <row r="27">
          <cell r="A27" t="str">
            <v>BIDBOROUGH WTW</v>
          </cell>
          <cell r="B27">
            <v>7</v>
          </cell>
          <cell r="C27" t="str">
            <v>N</v>
          </cell>
          <cell r="D27" t="str">
            <v>SB</v>
          </cell>
          <cell r="E27" t="str">
            <v/>
          </cell>
          <cell r="F27" t="str">
            <v xml:space="preserve">SB </v>
          </cell>
          <cell r="G27" t="str">
            <v>SB</v>
          </cell>
        </row>
        <row r="28">
          <cell r="A28" t="str">
            <v>BIDDENDEN WTW</v>
          </cell>
          <cell r="B28">
            <v>7</v>
          </cell>
          <cell r="C28" t="str">
            <v>Y</v>
          </cell>
          <cell r="D28" t="str">
            <v>SB</v>
          </cell>
          <cell r="E28" t="str">
            <v>Cphos</v>
          </cell>
          <cell r="F28" t="str">
            <v>SB Cphos</v>
          </cell>
          <cell r="G28" t="str">
            <v>SB Cphos</v>
          </cell>
        </row>
        <row r="29">
          <cell r="A29" t="str">
            <v>BILLINGSHURST WTW</v>
          </cell>
          <cell r="B29">
            <v>7</v>
          </cell>
          <cell r="C29" t="str">
            <v>Y</v>
          </cell>
          <cell r="D29" t="str">
            <v>SB</v>
          </cell>
          <cell r="E29" t="str">
            <v>Cphos</v>
          </cell>
          <cell r="F29" t="str">
            <v>SB Cphos</v>
          </cell>
          <cell r="G29" t="str">
            <v>SB Cphos</v>
          </cell>
        </row>
        <row r="30">
          <cell r="A30" t="str">
            <v>BILSINGTON WTW</v>
          </cell>
          <cell r="B30">
            <v>4</v>
          </cell>
          <cell r="C30" t="str">
            <v>N</v>
          </cell>
          <cell r="D30" t="str">
            <v>SAS</v>
          </cell>
          <cell r="E30" t="str">
            <v/>
          </cell>
          <cell r="F30" t="str">
            <v xml:space="preserve">SAS </v>
          </cell>
          <cell r="G30" t="str">
            <v xml:space="preserve">CSAS   </v>
          </cell>
        </row>
        <row r="31">
          <cell r="A31" t="str">
            <v>BISHOPS WALTHAM WTW</v>
          </cell>
          <cell r="B31">
            <v>7</v>
          </cell>
          <cell r="C31" t="str">
            <v>Y</v>
          </cell>
          <cell r="D31" t="str">
            <v>SB</v>
          </cell>
          <cell r="E31" t="str">
            <v>Cphos</v>
          </cell>
          <cell r="F31" t="str">
            <v>SB Cphos</v>
          </cell>
          <cell r="G31" t="str">
            <v>SB Cphos</v>
          </cell>
        </row>
        <row r="32">
          <cell r="A32" t="str">
            <v>BLACKBOYS WTW</v>
          </cell>
          <cell r="B32">
            <v>7</v>
          </cell>
          <cell r="C32" t="str">
            <v>Y</v>
          </cell>
          <cell r="D32" t="str">
            <v>SB</v>
          </cell>
          <cell r="E32" t="str">
            <v>Cphos</v>
          </cell>
          <cell r="F32" t="str">
            <v>SB Cphos</v>
          </cell>
          <cell r="G32" t="str">
            <v>SB Cphos</v>
          </cell>
        </row>
        <row r="33">
          <cell r="A33" t="str">
            <v>BLACKHAM WTW</v>
          </cell>
          <cell r="B33">
            <v>3</v>
          </cell>
          <cell r="C33" t="str">
            <v>N</v>
          </cell>
          <cell r="D33" t="str">
            <v>SB</v>
          </cell>
          <cell r="E33" t="str">
            <v/>
          </cell>
          <cell r="F33" t="str">
            <v xml:space="preserve">SB </v>
          </cell>
          <cell r="G33" t="str">
            <v>SB</v>
          </cell>
        </row>
        <row r="34">
          <cell r="A34" t="str">
            <v>BLACKSTONE WTW</v>
          </cell>
          <cell r="B34">
            <v>3</v>
          </cell>
          <cell r="C34" t="str">
            <v>N</v>
          </cell>
          <cell r="D34" t="str">
            <v>SB</v>
          </cell>
          <cell r="E34" t="str">
            <v/>
          </cell>
          <cell r="F34" t="str">
            <v xml:space="preserve">SB </v>
          </cell>
          <cell r="G34" t="str">
            <v>SB</v>
          </cell>
        </row>
        <row r="35">
          <cell r="A35" t="str">
            <v>BLACKWATER WTW</v>
          </cell>
          <cell r="B35">
            <v>6</v>
          </cell>
          <cell r="C35" t="str">
            <v>N</v>
          </cell>
          <cell r="D35" t="str">
            <v>SB</v>
          </cell>
          <cell r="E35" t="str">
            <v/>
          </cell>
          <cell r="F35" t="str">
            <v xml:space="preserve">SB </v>
          </cell>
          <cell r="G35" t="str">
            <v>SB</v>
          </cell>
        </row>
        <row r="36">
          <cell r="A36" t="str">
            <v>BODLE STREET GREEN WTW</v>
          </cell>
          <cell r="B36">
            <v>3</v>
          </cell>
          <cell r="C36" t="str">
            <v>n</v>
          </cell>
          <cell r="D36" t="str">
            <v>SB</v>
          </cell>
          <cell r="E36" t="str">
            <v/>
          </cell>
          <cell r="F36" t="str">
            <v xml:space="preserve">SB </v>
          </cell>
          <cell r="G36" t="str">
            <v>SB</v>
          </cell>
        </row>
        <row r="37">
          <cell r="A37" t="str">
            <v>BOLDRE WTW</v>
          </cell>
          <cell r="B37">
            <v>3</v>
          </cell>
          <cell r="C37" t="str">
            <v>N</v>
          </cell>
          <cell r="D37" t="str">
            <v>SB</v>
          </cell>
          <cell r="E37" t="str">
            <v/>
          </cell>
          <cell r="F37" t="str">
            <v xml:space="preserve">SB </v>
          </cell>
          <cell r="G37" t="str">
            <v>SB</v>
          </cell>
        </row>
        <row r="38">
          <cell r="A38" t="str">
            <v>BOSHAM WTW</v>
          </cell>
          <cell r="B38">
            <v>7</v>
          </cell>
          <cell r="C38" t="str">
            <v>Y</v>
          </cell>
          <cell r="D38" t="str">
            <v>SB</v>
          </cell>
          <cell r="E38"/>
          <cell r="F38" t="str">
            <v xml:space="preserve">SB </v>
          </cell>
          <cell r="G38" t="str">
            <v>SB</v>
          </cell>
        </row>
        <row r="39">
          <cell r="A39" t="str">
            <v>BREDE WATERWORKS WTW</v>
          </cell>
          <cell r="B39">
            <v>3</v>
          </cell>
          <cell r="C39" t="str">
            <v>N</v>
          </cell>
          <cell r="D39" t="str">
            <v>SB</v>
          </cell>
          <cell r="E39" t="str">
            <v/>
          </cell>
          <cell r="F39" t="str">
            <v xml:space="preserve">SB </v>
          </cell>
          <cell r="G39" t="str">
            <v>SB</v>
          </cell>
        </row>
        <row r="40">
          <cell r="A40" t="str">
            <v>BRIGHSTONE WTW</v>
          </cell>
          <cell r="B40">
            <v>3</v>
          </cell>
          <cell r="C40" t="str">
            <v>N</v>
          </cell>
          <cell r="D40" t="str">
            <v>SB</v>
          </cell>
          <cell r="E40" t="str">
            <v/>
          </cell>
          <cell r="F40" t="str">
            <v xml:space="preserve">SB </v>
          </cell>
          <cell r="G40" t="str">
            <v>SB</v>
          </cell>
        </row>
        <row r="41">
          <cell r="A41" t="str">
            <v>BROCKENHURST WTW</v>
          </cell>
          <cell r="B41">
            <v>7</v>
          </cell>
          <cell r="C41" t="str">
            <v>Y</v>
          </cell>
          <cell r="D41" t="str">
            <v>SB</v>
          </cell>
          <cell r="E41" t="str">
            <v>Cphos</v>
          </cell>
          <cell r="F41" t="str">
            <v>SB Cphos</v>
          </cell>
          <cell r="G41" t="str">
            <v>SB Cphos</v>
          </cell>
        </row>
        <row r="42">
          <cell r="A42" t="str">
            <v>BROOK STREET CUCKFIELD WTW</v>
          </cell>
          <cell r="B42">
            <v>3</v>
          </cell>
          <cell r="C42" t="str">
            <v>N</v>
          </cell>
          <cell r="D42" t="str">
            <v>SB</v>
          </cell>
          <cell r="E42" t="str">
            <v/>
          </cell>
          <cell r="F42" t="str">
            <v xml:space="preserve">SB </v>
          </cell>
          <cell r="G42" t="str">
            <v>SB</v>
          </cell>
        </row>
        <row r="43">
          <cell r="A43" t="str">
            <v>BROOKLAND WTW</v>
          </cell>
          <cell r="B43">
            <v>4</v>
          </cell>
          <cell r="C43" t="str">
            <v>N</v>
          </cell>
          <cell r="D43" t="str">
            <v>SAS</v>
          </cell>
          <cell r="E43" t="str">
            <v/>
          </cell>
          <cell r="F43" t="str">
            <v xml:space="preserve">SAS </v>
          </cell>
          <cell r="G43" t="str">
            <v>SAS</v>
          </cell>
        </row>
        <row r="44">
          <cell r="A44" t="str">
            <v>BROOMFIELD BANK WTW</v>
          </cell>
          <cell r="B44">
            <v>2</v>
          </cell>
          <cell r="C44" t="str">
            <v>N</v>
          </cell>
          <cell r="D44" t="str">
            <v>SAS</v>
          </cell>
          <cell r="E44" t="str">
            <v/>
          </cell>
          <cell r="F44" t="str">
            <v xml:space="preserve">SAS </v>
          </cell>
          <cell r="G44" t="str">
            <v>SAS</v>
          </cell>
        </row>
        <row r="45">
          <cell r="A45" t="str">
            <v>BUDDS FARM HAVANT WTW</v>
          </cell>
          <cell r="B45">
            <v>5</v>
          </cell>
          <cell r="C45" t="str">
            <v>Y</v>
          </cell>
          <cell r="D45" t="str">
            <v>SAS</v>
          </cell>
          <cell r="E45"/>
          <cell r="F45" t="str">
            <v xml:space="preserve">SAS </v>
          </cell>
          <cell r="G45" t="str">
            <v>SAS</v>
          </cell>
        </row>
        <row r="46">
          <cell r="A46" t="str">
            <v>BURITON WTW</v>
          </cell>
          <cell r="B46">
            <v>6</v>
          </cell>
          <cell r="C46" t="str">
            <v>N</v>
          </cell>
          <cell r="D46" t="str">
            <v>SB</v>
          </cell>
          <cell r="E46" t="str">
            <v/>
          </cell>
          <cell r="F46" t="str">
            <v xml:space="preserve">SB </v>
          </cell>
          <cell r="G46" t="str">
            <v>SB</v>
          </cell>
        </row>
        <row r="47">
          <cell r="A47" t="str">
            <v>BURPHAM WTW</v>
          </cell>
          <cell r="B47">
            <v>3</v>
          </cell>
          <cell r="C47" t="str">
            <v>N</v>
          </cell>
          <cell r="D47" t="str">
            <v>SB</v>
          </cell>
          <cell r="E47" t="str">
            <v/>
          </cell>
          <cell r="F47" t="str">
            <v xml:space="preserve">SB </v>
          </cell>
          <cell r="G47" t="str">
            <v>SB</v>
          </cell>
        </row>
        <row r="48">
          <cell r="A48" t="str">
            <v>BURWASH COMMON WTW</v>
          </cell>
          <cell r="B48">
            <v>6</v>
          </cell>
          <cell r="C48" t="str">
            <v>n</v>
          </cell>
          <cell r="D48" t="str">
            <v>SB</v>
          </cell>
          <cell r="E48" t="str">
            <v/>
          </cell>
          <cell r="F48" t="str">
            <v xml:space="preserve">SB </v>
          </cell>
          <cell r="G48" t="str">
            <v>SAS</v>
          </cell>
        </row>
        <row r="49">
          <cell r="A49" t="str">
            <v>BURWASH VILLAGE WTW</v>
          </cell>
          <cell r="B49">
            <v>2</v>
          </cell>
          <cell r="C49" t="str">
            <v>n</v>
          </cell>
          <cell r="D49" t="str">
            <v>SAS</v>
          </cell>
          <cell r="E49" t="str">
            <v/>
          </cell>
          <cell r="F49" t="str">
            <v xml:space="preserve">SAS </v>
          </cell>
          <cell r="G49" t="str">
            <v xml:space="preserve">CSAS   </v>
          </cell>
        </row>
        <row r="50">
          <cell r="A50" t="str">
            <v>BURY WTW</v>
          </cell>
          <cell r="B50">
            <v>3</v>
          </cell>
          <cell r="C50" t="str">
            <v>N</v>
          </cell>
          <cell r="D50" t="str">
            <v>SB</v>
          </cell>
          <cell r="E50" t="str">
            <v/>
          </cell>
          <cell r="F50" t="str">
            <v xml:space="preserve">SB </v>
          </cell>
          <cell r="G50" t="str">
            <v>SB</v>
          </cell>
        </row>
        <row r="51">
          <cell r="A51" t="str">
            <v>BUXTED WTW</v>
          </cell>
          <cell r="B51">
            <v>7</v>
          </cell>
          <cell r="C51" t="str">
            <v>Y</v>
          </cell>
          <cell r="D51" t="str">
            <v>SB</v>
          </cell>
          <cell r="E51" t="str">
            <v>Cphos</v>
          </cell>
          <cell r="F51" t="str">
            <v>SB Cphos</v>
          </cell>
          <cell r="G51" t="str">
            <v>SB Cphos</v>
          </cell>
        </row>
        <row r="52">
          <cell r="A52" t="str">
            <v>CALBOURNE WTW</v>
          </cell>
          <cell r="B52">
            <v>6</v>
          </cell>
          <cell r="C52" t="str">
            <v>N</v>
          </cell>
          <cell r="D52" t="str">
            <v>SB</v>
          </cell>
          <cell r="E52" t="str">
            <v/>
          </cell>
          <cell r="F52" t="str">
            <v xml:space="preserve">SB </v>
          </cell>
          <cell r="G52" t="str">
            <v>SB</v>
          </cell>
        </row>
        <row r="53">
          <cell r="A53" t="str">
            <v>CAMBER WTW</v>
          </cell>
          <cell r="B53">
            <v>7</v>
          </cell>
          <cell r="C53" t="str">
            <v>N</v>
          </cell>
          <cell r="D53" t="str">
            <v>SB</v>
          </cell>
          <cell r="E53" t="str">
            <v/>
          </cell>
          <cell r="F53" t="str">
            <v xml:space="preserve">SB </v>
          </cell>
          <cell r="G53" t="str">
            <v>CSAS SB</v>
          </cell>
        </row>
        <row r="54">
          <cell r="A54" t="str">
            <v>CANTERBURY WTW</v>
          </cell>
          <cell r="B54">
            <v>5</v>
          </cell>
          <cell r="C54" t="str">
            <v>Y</v>
          </cell>
          <cell r="D54" t="str">
            <v>SAS</v>
          </cell>
          <cell r="E54" t="str">
            <v>Cphos</v>
          </cell>
          <cell r="F54" t="str">
            <v>SAS Cphos</v>
          </cell>
          <cell r="G54" t="str">
            <v>SAS Cphos</v>
          </cell>
        </row>
        <row r="55">
          <cell r="A55" t="str">
            <v>CANTERTON LANE BROOK H WTW</v>
          </cell>
          <cell r="B55">
            <v>3</v>
          </cell>
          <cell r="C55" t="str">
            <v>N</v>
          </cell>
          <cell r="D55" t="str">
            <v>SB</v>
          </cell>
          <cell r="E55" t="str">
            <v/>
          </cell>
          <cell r="F55" t="str">
            <v xml:space="preserve">SB </v>
          </cell>
          <cell r="G55" t="str">
            <v>SB</v>
          </cell>
        </row>
        <row r="56">
          <cell r="A56" t="str">
            <v>CATSFIELD WTW</v>
          </cell>
          <cell r="B56">
            <v>7</v>
          </cell>
          <cell r="C56" t="str">
            <v>y</v>
          </cell>
          <cell r="D56" t="str">
            <v>SB</v>
          </cell>
          <cell r="E56" t="str">
            <v>Cphos</v>
          </cell>
          <cell r="F56" t="str">
            <v>SB Cphos</v>
          </cell>
          <cell r="G56" t="str">
            <v>SB Cphos</v>
          </cell>
        </row>
        <row r="57">
          <cell r="A57" t="str">
            <v>CHAILEY ROEHEATH WTW</v>
          </cell>
          <cell r="B57">
            <v>3</v>
          </cell>
          <cell r="C57" t="str">
            <v>N</v>
          </cell>
          <cell r="D57" t="str">
            <v>SB</v>
          </cell>
          <cell r="E57" t="str">
            <v/>
          </cell>
          <cell r="F57" t="str">
            <v xml:space="preserve">SB </v>
          </cell>
          <cell r="G57" t="str">
            <v>SB</v>
          </cell>
        </row>
        <row r="58">
          <cell r="A58" t="str">
            <v>CHALE WTW</v>
          </cell>
          <cell r="B58">
            <v>4</v>
          </cell>
          <cell r="C58" t="str">
            <v>N</v>
          </cell>
          <cell r="D58" t="str">
            <v>SAS</v>
          </cell>
          <cell r="E58" t="str">
            <v/>
          </cell>
          <cell r="F58" t="str">
            <v xml:space="preserve">SAS </v>
          </cell>
          <cell r="G58" t="str">
            <v xml:space="preserve">CSAS   </v>
          </cell>
        </row>
        <row r="59">
          <cell r="A59" t="str">
            <v>CHARING WTW</v>
          </cell>
          <cell r="B59">
            <v>5</v>
          </cell>
          <cell r="C59" t="str">
            <v>Y</v>
          </cell>
          <cell r="D59" t="str">
            <v>SAS</v>
          </cell>
          <cell r="E59" t="str">
            <v>Cphos</v>
          </cell>
          <cell r="F59" t="str">
            <v>SAS Cphos</v>
          </cell>
          <cell r="G59" t="str">
            <v>SAS Cphos</v>
          </cell>
        </row>
        <row r="60">
          <cell r="A60" t="str">
            <v>CHARTHAM WTW</v>
          </cell>
          <cell r="B60">
            <v>3</v>
          </cell>
          <cell r="C60" t="str">
            <v>N</v>
          </cell>
          <cell r="D60" t="str">
            <v>SB</v>
          </cell>
          <cell r="E60" t="str">
            <v/>
          </cell>
          <cell r="F60" t="str">
            <v xml:space="preserve">SB </v>
          </cell>
          <cell r="G60" t="str">
            <v>SB</v>
          </cell>
        </row>
        <row r="61">
          <cell r="A61" t="str">
            <v>CHEPHURST COPSE RUDGWICK WTW</v>
          </cell>
          <cell r="B61">
            <v>3</v>
          </cell>
          <cell r="C61" t="str">
            <v>N</v>
          </cell>
          <cell r="D61" t="str">
            <v>SB</v>
          </cell>
          <cell r="E61" t="str">
            <v/>
          </cell>
          <cell r="F61" t="str">
            <v xml:space="preserve">SB </v>
          </cell>
          <cell r="G61" t="str">
            <v>SB</v>
          </cell>
        </row>
        <row r="62">
          <cell r="A62" t="str">
            <v>CHERRY GARDENS GOUDHURST WTW</v>
          </cell>
          <cell r="B62">
            <v>7</v>
          </cell>
          <cell r="C62" t="str">
            <v>Y</v>
          </cell>
          <cell r="D62" t="str">
            <v>SB</v>
          </cell>
          <cell r="E62"/>
          <cell r="F62" t="str">
            <v xml:space="preserve">SB </v>
          </cell>
          <cell r="G62" t="str">
            <v>SB Cphos</v>
          </cell>
        </row>
        <row r="63">
          <cell r="A63" t="str">
            <v>CHICHESTER WTW</v>
          </cell>
          <cell r="B63">
            <v>5</v>
          </cell>
          <cell r="C63" t="str">
            <v>Y</v>
          </cell>
          <cell r="D63" t="str">
            <v>SAS</v>
          </cell>
          <cell r="E63"/>
          <cell r="F63" t="str">
            <v xml:space="preserve">SAS </v>
          </cell>
          <cell r="G63" t="str">
            <v>SAS</v>
          </cell>
        </row>
        <row r="64">
          <cell r="A64" t="str">
            <v>CHICKENHALL EASTLEIGH WTW</v>
          </cell>
          <cell r="B64">
            <v>7</v>
          </cell>
          <cell r="C64" t="str">
            <v>Y</v>
          </cell>
          <cell r="D64" t="str">
            <v>SB</v>
          </cell>
          <cell r="E64" t="str">
            <v>Cphos</v>
          </cell>
          <cell r="F64" t="str">
            <v>SB Cphos</v>
          </cell>
          <cell r="G64" t="str">
            <v>SB Cphos</v>
          </cell>
        </row>
        <row r="65">
          <cell r="A65" t="str">
            <v>CHIDDINGFOLD WTW</v>
          </cell>
          <cell r="B65">
            <v>7</v>
          </cell>
          <cell r="C65" t="str">
            <v>Y</v>
          </cell>
          <cell r="D65" t="str">
            <v>SB</v>
          </cell>
          <cell r="E65" t="str">
            <v>Cphos</v>
          </cell>
          <cell r="F65" t="str">
            <v>SB Cphos</v>
          </cell>
          <cell r="G65" t="str">
            <v>SB Cphos</v>
          </cell>
        </row>
        <row r="66">
          <cell r="A66" t="str">
            <v>CHIDDINGSTONE CASTLE WTW</v>
          </cell>
          <cell r="B66">
            <v>3</v>
          </cell>
          <cell r="C66" t="str">
            <v>N</v>
          </cell>
          <cell r="D66" t="str">
            <v>SB</v>
          </cell>
          <cell r="E66" t="str">
            <v/>
          </cell>
          <cell r="F66" t="str">
            <v xml:space="preserve">SB </v>
          </cell>
          <cell r="G66" t="str">
            <v>SB</v>
          </cell>
        </row>
        <row r="67">
          <cell r="A67" t="str">
            <v>CHIDDINGSTONE HOATH WTW</v>
          </cell>
          <cell r="B67">
            <v>3</v>
          </cell>
          <cell r="C67" t="str">
            <v>N</v>
          </cell>
          <cell r="D67" t="str">
            <v>SB</v>
          </cell>
          <cell r="E67" t="str">
            <v/>
          </cell>
          <cell r="F67" t="str">
            <v xml:space="preserve">SB </v>
          </cell>
          <cell r="G67" t="str">
            <v>SB</v>
          </cell>
        </row>
        <row r="68">
          <cell r="A68" t="str">
            <v>CHILBOLTON WTW</v>
          </cell>
          <cell r="B68">
            <v>7</v>
          </cell>
          <cell r="C68" t="str">
            <v>Y</v>
          </cell>
          <cell r="D68" t="str">
            <v>SB</v>
          </cell>
          <cell r="E68" t="str">
            <v>Cphos</v>
          </cell>
          <cell r="F68" t="str">
            <v>SB Cphos</v>
          </cell>
          <cell r="G68" t="str">
            <v>SB Cphos</v>
          </cell>
        </row>
        <row r="69">
          <cell r="A69" t="str">
            <v>CHILHAM WTW</v>
          </cell>
          <cell r="B69">
            <v>3</v>
          </cell>
          <cell r="C69" t="str">
            <v>N</v>
          </cell>
          <cell r="D69" t="str">
            <v>SB</v>
          </cell>
          <cell r="E69" t="str">
            <v/>
          </cell>
          <cell r="F69" t="str">
            <v xml:space="preserve">SB </v>
          </cell>
          <cell r="G69" t="str">
            <v>SB</v>
          </cell>
        </row>
        <row r="70">
          <cell r="A70" t="str">
            <v>CHILLERTON WTW</v>
          </cell>
          <cell r="B70">
            <v>4</v>
          </cell>
          <cell r="C70" t="str">
            <v>N</v>
          </cell>
          <cell r="D70" t="str">
            <v>SAS</v>
          </cell>
          <cell r="E70" t="str">
            <v/>
          </cell>
          <cell r="F70" t="str">
            <v xml:space="preserve">SAS </v>
          </cell>
          <cell r="G70" t="str">
            <v>SAS</v>
          </cell>
        </row>
        <row r="71">
          <cell r="A71" t="str">
            <v>CLAPHAM WTW</v>
          </cell>
          <cell r="B71">
            <v>6</v>
          </cell>
          <cell r="C71" t="str">
            <v>N</v>
          </cell>
          <cell r="D71" t="str">
            <v>SB</v>
          </cell>
          <cell r="E71" t="str">
            <v/>
          </cell>
          <cell r="F71" t="str">
            <v xml:space="preserve">SB </v>
          </cell>
          <cell r="G71" t="str">
            <v>SB</v>
          </cell>
        </row>
        <row r="72">
          <cell r="A72" t="str">
            <v>COLDHARBOUR WTW</v>
          </cell>
          <cell r="B72">
            <v>3</v>
          </cell>
          <cell r="C72" t="str">
            <v>N</v>
          </cell>
          <cell r="D72" t="str">
            <v>SB</v>
          </cell>
          <cell r="E72" t="str">
            <v/>
          </cell>
          <cell r="F72" t="str">
            <v xml:space="preserve">SB </v>
          </cell>
          <cell r="G72" t="str">
            <v>SB</v>
          </cell>
        </row>
        <row r="73">
          <cell r="A73" t="str">
            <v>COLDWALTHAM WTW</v>
          </cell>
          <cell r="B73">
            <v>7</v>
          </cell>
          <cell r="C73" t="str">
            <v>Y</v>
          </cell>
          <cell r="D73" t="str">
            <v>SB</v>
          </cell>
          <cell r="E73" t="str">
            <v>Cphos</v>
          </cell>
          <cell r="F73" t="str">
            <v>SB Cphos</v>
          </cell>
          <cell r="G73" t="str">
            <v>SB Cphos</v>
          </cell>
        </row>
        <row r="74">
          <cell r="A74" t="str">
            <v>COOKSBRIDGE WTW</v>
          </cell>
          <cell r="B74">
            <v>2</v>
          </cell>
          <cell r="C74" t="str">
            <v>N</v>
          </cell>
          <cell r="D74" t="str">
            <v>SAS</v>
          </cell>
          <cell r="E74" t="str">
            <v/>
          </cell>
          <cell r="F74" t="str">
            <v xml:space="preserve">SAS </v>
          </cell>
          <cell r="G74" t="str">
            <v>SAS</v>
          </cell>
        </row>
        <row r="75">
          <cell r="A75" t="str">
            <v>COOLHAM WTW</v>
          </cell>
          <cell r="B75">
            <v>5</v>
          </cell>
          <cell r="C75" t="str">
            <v>Y</v>
          </cell>
          <cell r="D75" t="str">
            <v>SAS</v>
          </cell>
          <cell r="E75" t="str">
            <v>Cphos</v>
          </cell>
          <cell r="F75" t="str">
            <v>SAS Cphos</v>
          </cell>
          <cell r="G75" t="str">
            <v>CSAS Cphos</v>
          </cell>
        </row>
        <row r="76">
          <cell r="A76" t="str">
            <v>COWDEN WTW</v>
          </cell>
          <cell r="B76">
            <v>3</v>
          </cell>
          <cell r="C76" t="str">
            <v>N</v>
          </cell>
          <cell r="D76" t="str">
            <v>SB</v>
          </cell>
          <cell r="E76" t="str">
            <v/>
          </cell>
          <cell r="F76" t="str">
            <v xml:space="preserve">SB </v>
          </cell>
          <cell r="G76" t="str">
            <v>SB</v>
          </cell>
        </row>
        <row r="77">
          <cell r="A77" t="str">
            <v>COWFOLD WTW</v>
          </cell>
          <cell r="B77">
            <v>5</v>
          </cell>
          <cell r="C77" t="str">
            <v>Y</v>
          </cell>
          <cell r="D77" t="str">
            <v>SAS</v>
          </cell>
          <cell r="E77" t="str">
            <v>Cphos</v>
          </cell>
          <cell r="F77" t="str">
            <v>SAS Cphos</v>
          </cell>
          <cell r="G77" t="str">
            <v>CSAS Cphos</v>
          </cell>
        </row>
        <row r="78">
          <cell r="A78" t="str">
            <v>COXHEATH WTW</v>
          </cell>
          <cell r="B78">
            <v>5</v>
          </cell>
          <cell r="C78" t="str">
            <v>N</v>
          </cell>
          <cell r="D78" t="str">
            <v>SAS</v>
          </cell>
          <cell r="E78" t="str">
            <v/>
          </cell>
          <cell r="F78" t="str">
            <v xml:space="preserve">SAS </v>
          </cell>
          <cell r="G78" t="str">
            <v>CSAS</v>
          </cell>
        </row>
        <row r="79">
          <cell r="A79" t="str">
            <v>CRANBROOK WTW</v>
          </cell>
          <cell r="B79">
            <v>7</v>
          </cell>
          <cell r="C79" t="str">
            <v>Y</v>
          </cell>
          <cell r="D79" t="str">
            <v>SB</v>
          </cell>
          <cell r="E79" t="str">
            <v>Cphos</v>
          </cell>
          <cell r="F79" t="str">
            <v>SB Cphos</v>
          </cell>
          <cell r="G79" t="str">
            <v>SB Cphos</v>
          </cell>
        </row>
        <row r="80">
          <cell r="A80" t="str">
            <v>CROUCH FARM MAYFIELD WTW</v>
          </cell>
          <cell r="B80">
            <v>7</v>
          </cell>
          <cell r="C80" t="str">
            <v>Y</v>
          </cell>
          <cell r="D80" t="str">
            <v>SB</v>
          </cell>
          <cell r="E80" t="str">
            <v>Cphos</v>
          </cell>
          <cell r="F80" t="str">
            <v>SB Cphos</v>
          </cell>
          <cell r="G80" t="str">
            <v>SB Cphos</v>
          </cell>
        </row>
        <row r="81">
          <cell r="A81" t="str">
            <v>DAMBRIDGE WINGHAM WTW</v>
          </cell>
          <cell r="B81">
            <v>7</v>
          </cell>
          <cell r="C81" t="str">
            <v>Y</v>
          </cell>
          <cell r="D81" t="str">
            <v>SB</v>
          </cell>
          <cell r="E81" t="str">
            <v>Cphos</v>
          </cell>
          <cell r="F81" t="str">
            <v>SB Cphos</v>
          </cell>
          <cell r="G81" t="str">
            <v>SB Cphos</v>
          </cell>
        </row>
        <row r="82">
          <cell r="A82" t="str">
            <v>DANEHILL WTW</v>
          </cell>
          <cell r="B82">
            <v>7</v>
          </cell>
          <cell r="C82" t="str">
            <v>N</v>
          </cell>
          <cell r="D82" t="str">
            <v>SB</v>
          </cell>
          <cell r="E82" t="str">
            <v/>
          </cell>
          <cell r="F82" t="str">
            <v xml:space="preserve">SB </v>
          </cell>
          <cell r="G82" t="str">
            <v>SB</v>
          </cell>
        </row>
        <row r="83">
          <cell r="A83" t="str">
            <v>DIAL POST WTW</v>
          </cell>
          <cell r="B83">
            <v>2</v>
          </cell>
          <cell r="C83" t="str">
            <v>N</v>
          </cell>
          <cell r="D83" t="str">
            <v>SAS</v>
          </cell>
          <cell r="E83" t="str">
            <v/>
          </cell>
          <cell r="F83" t="str">
            <v xml:space="preserve">SAS </v>
          </cell>
          <cell r="G83" t="str">
            <v>SAS</v>
          </cell>
        </row>
        <row r="84">
          <cell r="A84" t="str">
            <v>DITCHLING WTW</v>
          </cell>
          <cell r="B84">
            <v>7</v>
          </cell>
          <cell r="C84" t="str">
            <v>Y</v>
          </cell>
          <cell r="D84" t="str">
            <v>SB</v>
          </cell>
          <cell r="E84" t="str">
            <v>Cphos</v>
          </cell>
          <cell r="F84" t="str">
            <v>SB Cphos</v>
          </cell>
          <cell r="G84" t="str">
            <v>SB Cphos</v>
          </cell>
        </row>
        <row r="85">
          <cell r="A85" t="str">
            <v>DITTON WTW</v>
          </cell>
          <cell r="B85">
            <v>7</v>
          </cell>
          <cell r="C85" t="str">
            <v>N</v>
          </cell>
          <cell r="D85" t="str">
            <v>SB</v>
          </cell>
          <cell r="E85" t="str">
            <v/>
          </cell>
          <cell r="F85" t="str">
            <v xml:space="preserve">SB </v>
          </cell>
          <cell r="G85" t="str">
            <v>SB</v>
          </cell>
        </row>
        <row r="86">
          <cell r="A86" t="str">
            <v>DRAGONS GREEN WTW</v>
          </cell>
          <cell r="B86">
            <v>5</v>
          </cell>
          <cell r="C86" t="str">
            <v>Y</v>
          </cell>
          <cell r="D86" t="str">
            <v>SAS</v>
          </cell>
          <cell r="E86" t="str">
            <v>Cphos</v>
          </cell>
          <cell r="F86" t="str">
            <v>SAS Cphos</v>
          </cell>
          <cell r="G86" t="str">
            <v>SAS Cphos</v>
          </cell>
        </row>
        <row r="87">
          <cell r="A87" t="str">
            <v>DROXFORD WTW</v>
          </cell>
          <cell r="B87">
            <v>2</v>
          </cell>
          <cell r="C87" t="str">
            <v>N</v>
          </cell>
          <cell r="D87" t="str">
            <v>SAS</v>
          </cell>
          <cell r="E87" t="str">
            <v/>
          </cell>
          <cell r="F87" t="str">
            <v xml:space="preserve">SAS </v>
          </cell>
          <cell r="G87" t="str">
            <v>SAS</v>
          </cell>
        </row>
        <row r="88">
          <cell r="A88" t="str">
            <v>DUNBRIDGE WTW</v>
          </cell>
          <cell r="B88">
            <v>2</v>
          </cell>
          <cell r="C88" t="str">
            <v>N</v>
          </cell>
          <cell r="D88" t="str">
            <v>SAS</v>
          </cell>
          <cell r="E88" t="str">
            <v/>
          </cell>
          <cell r="F88" t="str">
            <v xml:space="preserve">SAS </v>
          </cell>
          <cell r="G88" t="str">
            <v>SAS</v>
          </cell>
        </row>
        <row r="89">
          <cell r="A89" t="str">
            <v>DUNCTON WTW</v>
          </cell>
          <cell r="B89">
            <v>3</v>
          </cell>
          <cell r="C89" t="str">
            <v>N</v>
          </cell>
          <cell r="D89" t="str">
            <v>SB</v>
          </cell>
          <cell r="E89" t="str">
            <v/>
          </cell>
          <cell r="F89" t="str">
            <v xml:space="preserve">SB </v>
          </cell>
          <cell r="G89" t="str">
            <v>SB</v>
          </cell>
        </row>
        <row r="90">
          <cell r="A90" t="str">
            <v>DYMCHURCH WTW</v>
          </cell>
          <cell r="B90">
            <v>7</v>
          </cell>
          <cell r="C90" t="str">
            <v>N</v>
          </cell>
          <cell r="D90" t="str">
            <v>SB</v>
          </cell>
          <cell r="E90" t="str">
            <v/>
          </cell>
          <cell r="F90" t="str">
            <v xml:space="preserve">SB </v>
          </cell>
          <cell r="G90" t="str">
            <v>SB</v>
          </cell>
        </row>
        <row r="91">
          <cell r="A91" t="str">
            <v>EAST BOLDRE WTW</v>
          </cell>
          <cell r="B91">
            <v>2</v>
          </cell>
          <cell r="C91" t="str">
            <v>N</v>
          </cell>
          <cell r="D91" t="str">
            <v>SAS</v>
          </cell>
          <cell r="E91" t="str">
            <v/>
          </cell>
          <cell r="F91" t="str">
            <v xml:space="preserve">SAS </v>
          </cell>
          <cell r="G91" t="str">
            <v>SAS</v>
          </cell>
        </row>
        <row r="92">
          <cell r="A92" t="str">
            <v>EAST DEAN WTW</v>
          </cell>
          <cell r="B92">
            <v>2</v>
          </cell>
          <cell r="C92" t="str">
            <v>N</v>
          </cell>
          <cell r="D92" t="str">
            <v>SAS</v>
          </cell>
          <cell r="E92" t="str">
            <v/>
          </cell>
          <cell r="F92" t="str">
            <v xml:space="preserve">SAS </v>
          </cell>
          <cell r="G92" t="str">
            <v xml:space="preserve">CSAS   </v>
          </cell>
        </row>
        <row r="93">
          <cell r="A93" t="str">
            <v>EAST END WTW</v>
          </cell>
          <cell r="B93">
            <v>6</v>
          </cell>
          <cell r="C93" t="str">
            <v>N</v>
          </cell>
          <cell r="D93" t="str">
            <v>SB</v>
          </cell>
          <cell r="E93" t="str">
            <v/>
          </cell>
          <cell r="F93" t="str">
            <v xml:space="preserve">SB </v>
          </cell>
          <cell r="G93" t="str">
            <v>SB</v>
          </cell>
        </row>
        <row r="94">
          <cell r="A94" t="str">
            <v>EAST GRIMSTEAD WTW</v>
          </cell>
          <cell r="B94">
            <v>6</v>
          </cell>
          <cell r="C94" t="str">
            <v>N</v>
          </cell>
          <cell r="D94" t="str">
            <v>SB</v>
          </cell>
          <cell r="E94" t="str">
            <v/>
          </cell>
          <cell r="F94" t="str">
            <v xml:space="preserve">SB </v>
          </cell>
          <cell r="G94" t="str">
            <v>SB</v>
          </cell>
        </row>
        <row r="95">
          <cell r="A95" t="str">
            <v>EAST HOATHLY WTW</v>
          </cell>
          <cell r="B95">
            <v>3</v>
          </cell>
          <cell r="C95" t="str">
            <v>N</v>
          </cell>
          <cell r="D95" t="str">
            <v>SB</v>
          </cell>
          <cell r="E95" t="str">
            <v/>
          </cell>
          <cell r="F95" t="str">
            <v xml:space="preserve">SB </v>
          </cell>
          <cell r="G95" t="str">
            <v>SB</v>
          </cell>
        </row>
        <row r="96">
          <cell r="A96" t="str">
            <v>EAST MEON WTW</v>
          </cell>
          <cell r="B96">
            <v>7</v>
          </cell>
          <cell r="C96" t="str">
            <v>Y</v>
          </cell>
          <cell r="D96" t="str">
            <v>SB</v>
          </cell>
          <cell r="E96" t="str">
            <v>Cphos</v>
          </cell>
          <cell r="F96" t="str">
            <v>SB Cphos</v>
          </cell>
          <cell r="G96" t="str">
            <v>SB</v>
          </cell>
        </row>
        <row r="97">
          <cell r="A97" t="str">
            <v>EAST PECKHAM WTW</v>
          </cell>
          <cell r="B97">
            <v>6</v>
          </cell>
          <cell r="C97" t="str">
            <v>N</v>
          </cell>
          <cell r="D97" t="str">
            <v>SB</v>
          </cell>
          <cell r="E97" t="str">
            <v/>
          </cell>
          <cell r="F97" t="str">
            <v xml:space="preserve">SB </v>
          </cell>
          <cell r="G97" t="str">
            <v>SB</v>
          </cell>
        </row>
        <row r="98">
          <cell r="A98" t="str">
            <v>EAST WORTHING WTW</v>
          </cell>
          <cell r="B98">
            <v>2</v>
          </cell>
          <cell r="C98" t="str">
            <v>N</v>
          </cell>
          <cell r="D98" t="str">
            <v>SAS</v>
          </cell>
          <cell r="E98" t="str">
            <v/>
          </cell>
          <cell r="F98" t="str">
            <v xml:space="preserve">SAS </v>
          </cell>
          <cell r="G98" t="str">
            <v>SAS</v>
          </cell>
        </row>
        <row r="99">
          <cell r="A99" t="str">
            <v>EASTBOURNE WTW</v>
          </cell>
          <cell r="B99">
            <v>2</v>
          </cell>
          <cell r="C99" t="str">
            <v>n</v>
          </cell>
          <cell r="D99" t="str">
            <v>SAS</v>
          </cell>
          <cell r="E99" t="str">
            <v/>
          </cell>
          <cell r="F99" t="str">
            <v xml:space="preserve">SAS </v>
          </cell>
          <cell r="G99" t="str">
            <v>SAS</v>
          </cell>
        </row>
        <row r="100">
          <cell r="A100" t="str">
            <v>EASTCHURCH WTW</v>
          </cell>
          <cell r="B100">
            <v>3</v>
          </cell>
          <cell r="C100" t="str">
            <v>N</v>
          </cell>
          <cell r="D100" t="str">
            <v>SB</v>
          </cell>
          <cell r="E100" t="str">
            <v/>
          </cell>
          <cell r="F100" t="str">
            <v xml:space="preserve">SB </v>
          </cell>
          <cell r="G100" t="str">
            <v>SB</v>
          </cell>
        </row>
        <row r="101">
          <cell r="A101" t="str">
            <v>EASTRY WTW</v>
          </cell>
          <cell r="B101">
            <v>7</v>
          </cell>
          <cell r="C101" t="str">
            <v>Y</v>
          </cell>
          <cell r="D101" t="str">
            <v>SB</v>
          </cell>
          <cell r="E101" t="str">
            <v>Cphos</v>
          </cell>
          <cell r="F101" t="str">
            <v>SB Cphos</v>
          </cell>
          <cell r="G101" t="str">
            <v>SB Cphos</v>
          </cell>
        </row>
        <row r="102">
          <cell r="A102" t="str">
            <v>EDEN VALE EAST GRINSTEAD WTW</v>
          </cell>
          <cell r="B102">
            <v>7</v>
          </cell>
          <cell r="C102" t="str">
            <v>Y</v>
          </cell>
          <cell r="D102" t="str">
            <v>SB</v>
          </cell>
          <cell r="E102" t="str">
            <v>Cphos</v>
          </cell>
          <cell r="F102" t="str">
            <v>SB Cphos</v>
          </cell>
          <cell r="G102" t="str">
            <v>SB Cphos</v>
          </cell>
        </row>
        <row r="103">
          <cell r="A103" t="str">
            <v>EDENBRIDGE WTW</v>
          </cell>
          <cell r="B103">
            <v>5</v>
          </cell>
          <cell r="C103" t="str">
            <v>Y</v>
          </cell>
          <cell r="D103" t="str">
            <v>SAS</v>
          </cell>
          <cell r="E103" t="str">
            <v>Cphos</v>
          </cell>
          <cell r="F103" t="str">
            <v>SAS Cphos</v>
          </cell>
          <cell r="G103" t="str">
            <v>SAS Cphos</v>
          </cell>
        </row>
        <row r="104">
          <cell r="A104" t="str">
            <v>EFFORD FARM COTTAGES LYMINGTON WTW</v>
          </cell>
          <cell r="B104">
            <v>2</v>
          </cell>
          <cell r="C104" t="str">
            <v>N</v>
          </cell>
          <cell r="D104" t="str">
            <v>SAS</v>
          </cell>
          <cell r="E104" t="str">
            <v/>
          </cell>
          <cell r="F104" t="str">
            <v xml:space="preserve">SAS </v>
          </cell>
          <cell r="G104" t="str">
            <v>SAS</v>
          </cell>
        </row>
        <row r="105">
          <cell r="A105" t="str">
            <v>ELSTED WTW</v>
          </cell>
          <cell r="B105">
            <v>3</v>
          </cell>
          <cell r="C105" t="str">
            <v>N</v>
          </cell>
          <cell r="D105" t="str">
            <v>SB</v>
          </cell>
          <cell r="E105" t="str">
            <v/>
          </cell>
          <cell r="F105" t="str">
            <v xml:space="preserve">SB </v>
          </cell>
          <cell r="G105" t="str">
            <v>SB</v>
          </cell>
        </row>
        <row r="106">
          <cell r="A106" t="str">
            <v>EVANS CLOSE OVER WALLOP WTW</v>
          </cell>
          <cell r="B106">
            <v>6</v>
          </cell>
          <cell r="C106" t="str">
            <v>N</v>
          </cell>
          <cell r="D106" t="str">
            <v>SB</v>
          </cell>
          <cell r="E106" t="str">
            <v/>
          </cell>
          <cell r="F106" t="str">
            <v xml:space="preserve">SB </v>
          </cell>
          <cell r="G106" t="str">
            <v>SB</v>
          </cell>
        </row>
        <row r="107">
          <cell r="A107" t="str">
            <v>EWHURST GREEN WTW</v>
          </cell>
          <cell r="B107">
            <v>4</v>
          </cell>
          <cell r="C107" t="str">
            <v>N</v>
          </cell>
          <cell r="D107" t="str">
            <v>SAS</v>
          </cell>
          <cell r="E107" t="str">
            <v/>
          </cell>
          <cell r="F107" t="str">
            <v xml:space="preserve">SAS </v>
          </cell>
          <cell r="G107" t="str">
            <v>SAS</v>
          </cell>
        </row>
        <row r="108">
          <cell r="A108" t="str">
            <v>FAIRLIGHT WTW</v>
          </cell>
          <cell r="B108">
            <v>7</v>
          </cell>
          <cell r="C108" t="str">
            <v>Y</v>
          </cell>
          <cell r="D108" t="str">
            <v>SB</v>
          </cell>
          <cell r="E108" t="str">
            <v>Cphos</v>
          </cell>
          <cell r="F108" t="str">
            <v>SB Cphos</v>
          </cell>
          <cell r="G108" t="str">
            <v>SB Cphos</v>
          </cell>
        </row>
        <row r="109">
          <cell r="A109" t="str">
            <v>FAVERSHAM WTW</v>
          </cell>
          <cell r="B109">
            <v>3</v>
          </cell>
          <cell r="C109" t="str">
            <v>N</v>
          </cell>
          <cell r="D109" t="str">
            <v>SB</v>
          </cell>
          <cell r="E109" t="str">
            <v/>
          </cell>
          <cell r="F109" t="str">
            <v xml:space="preserve">SB </v>
          </cell>
          <cell r="G109" t="str">
            <v>SB</v>
          </cell>
        </row>
        <row r="110">
          <cell r="A110" t="str">
            <v>FAYGATE WTW</v>
          </cell>
          <cell r="B110" t="e">
            <v>#N/A</v>
          </cell>
          <cell r="C110" t="e">
            <v>#N/A</v>
          </cell>
          <cell r="D110" t="e">
            <v>#N/A</v>
          </cell>
          <cell r="E110" t="e">
            <v>#N/A</v>
          </cell>
          <cell r="F110" t="e">
            <v>#N/A</v>
          </cell>
          <cell r="G110" t="str">
            <v xml:space="preserve">CSAS   </v>
          </cell>
        </row>
        <row r="111">
          <cell r="A111" t="str">
            <v>FELBRIDGE WTW</v>
          </cell>
          <cell r="B111">
            <v>5</v>
          </cell>
          <cell r="C111" t="str">
            <v>Y</v>
          </cell>
          <cell r="D111" t="str">
            <v>SAS</v>
          </cell>
          <cell r="E111" t="str">
            <v>Cphos</v>
          </cell>
          <cell r="F111" t="str">
            <v>SAS Cphos</v>
          </cell>
          <cell r="G111" t="str">
            <v>CSAS</v>
          </cell>
        </row>
        <row r="112">
          <cell r="A112" t="str">
            <v>FERNHURST WTW</v>
          </cell>
          <cell r="B112">
            <v>7</v>
          </cell>
          <cell r="C112" t="str">
            <v>Y</v>
          </cell>
          <cell r="D112" t="str">
            <v>SB</v>
          </cell>
          <cell r="E112" t="str">
            <v>Cphos</v>
          </cell>
          <cell r="F112" t="str">
            <v>SB Cphos</v>
          </cell>
          <cell r="G112" t="str">
            <v>SB Cphos</v>
          </cell>
        </row>
        <row r="113">
          <cell r="A113" t="str">
            <v>FERRY HILL WINCHELSEA WTW</v>
          </cell>
          <cell r="B113">
            <v>3</v>
          </cell>
          <cell r="C113" t="str">
            <v>N</v>
          </cell>
          <cell r="D113" t="str">
            <v>SB</v>
          </cell>
          <cell r="E113" t="str">
            <v/>
          </cell>
          <cell r="F113" t="str">
            <v xml:space="preserve">SB </v>
          </cell>
          <cell r="G113" t="str">
            <v>SB</v>
          </cell>
        </row>
        <row r="114">
          <cell r="A114" t="str">
            <v>FITTLEWORTH WTW</v>
          </cell>
          <cell r="B114">
            <v>3</v>
          </cell>
          <cell r="C114" t="str">
            <v>N</v>
          </cell>
          <cell r="D114" t="str">
            <v>SB</v>
          </cell>
          <cell r="E114" t="str">
            <v/>
          </cell>
          <cell r="F114" t="str">
            <v xml:space="preserve">SB </v>
          </cell>
          <cell r="G114" t="str">
            <v>SB</v>
          </cell>
        </row>
        <row r="115">
          <cell r="A115" t="str">
            <v>FLETCHING WTW</v>
          </cell>
          <cell r="B115">
            <v>7</v>
          </cell>
          <cell r="C115" t="str">
            <v>N</v>
          </cell>
          <cell r="D115" t="str">
            <v>SB</v>
          </cell>
          <cell r="E115" t="str">
            <v/>
          </cell>
          <cell r="F115" t="str">
            <v xml:space="preserve">SB </v>
          </cell>
          <cell r="G115" t="str">
            <v>SB</v>
          </cell>
        </row>
        <row r="116">
          <cell r="A116" t="str">
            <v>FLEXFORD LANE SWAY WTW</v>
          </cell>
          <cell r="B116">
            <v>6</v>
          </cell>
          <cell r="C116" t="str">
            <v>N</v>
          </cell>
          <cell r="D116" t="str">
            <v>SB</v>
          </cell>
          <cell r="E116" t="str">
            <v/>
          </cell>
          <cell r="F116" t="str">
            <v xml:space="preserve">SB </v>
          </cell>
          <cell r="G116" t="str">
            <v>SB</v>
          </cell>
        </row>
        <row r="117">
          <cell r="A117" t="str">
            <v>FORD WTW</v>
          </cell>
          <cell r="B117">
            <v>2</v>
          </cell>
          <cell r="C117" t="str">
            <v>N</v>
          </cell>
          <cell r="D117" t="str">
            <v>SAS</v>
          </cell>
          <cell r="E117" t="str">
            <v/>
          </cell>
          <cell r="F117" t="str">
            <v xml:space="preserve">SAS </v>
          </cell>
          <cell r="G117" t="str">
            <v>SAS</v>
          </cell>
        </row>
        <row r="118">
          <cell r="A118" t="str">
            <v>FORDCOMBE WTW</v>
          </cell>
          <cell r="B118">
            <v>2</v>
          </cell>
          <cell r="C118" t="str">
            <v>N</v>
          </cell>
          <cell r="D118" t="str">
            <v>SAS</v>
          </cell>
          <cell r="E118" t="str">
            <v/>
          </cell>
          <cell r="F118" t="str">
            <v xml:space="preserve">SAS </v>
          </cell>
          <cell r="G118" t="str">
            <v>SAS</v>
          </cell>
        </row>
        <row r="119">
          <cell r="A119" t="str">
            <v>FOREST GREEN WTW</v>
          </cell>
          <cell r="B119">
            <v>3</v>
          </cell>
          <cell r="C119" t="str">
            <v>N</v>
          </cell>
          <cell r="D119" t="str">
            <v>SB</v>
          </cell>
          <cell r="E119" t="str">
            <v/>
          </cell>
          <cell r="F119" t="str">
            <v xml:space="preserve">SB </v>
          </cell>
          <cell r="G119" t="str">
            <v>SB</v>
          </cell>
        </row>
        <row r="120">
          <cell r="A120" t="str">
            <v>FOREST ROW WTW</v>
          </cell>
          <cell r="B120">
            <v>6</v>
          </cell>
          <cell r="C120" t="str">
            <v>N</v>
          </cell>
          <cell r="D120" t="str">
            <v>SB</v>
          </cell>
          <cell r="E120" t="str">
            <v/>
          </cell>
          <cell r="F120" t="str">
            <v xml:space="preserve">SB </v>
          </cell>
          <cell r="G120" t="str">
            <v>SB</v>
          </cell>
        </row>
        <row r="121">
          <cell r="A121" t="str">
            <v>FRANT WTW</v>
          </cell>
          <cell r="B121">
            <v>6</v>
          </cell>
          <cell r="C121" t="str">
            <v>N</v>
          </cell>
          <cell r="D121" t="str">
            <v>SB</v>
          </cell>
          <cell r="E121" t="str">
            <v/>
          </cell>
          <cell r="F121" t="str">
            <v xml:space="preserve">SB </v>
          </cell>
          <cell r="G121" t="str">
            <v>SB</v>
          </cell>
        </row>
        <row r="122">
          <cell r="A122" t="str">
            <v>FRITTENDEN WTW</v>
          </cell>
          <cell r="B122">
            <v>5</v>
          </cell>
          <cell r="C122" t="str">
            <v>Y</v>
          </cell>
          <cell r="D122" t="str">
            <v>SAS</v>
          </cell>
          <cell r="E122" t="str">
            <v>Cphos</v>
          </cell>
          <cell r="F122" t="str">
            <v>SAS Cphos</v>
          </cell>
          <cell r="G122" t="str">
            <v>SAS Cphos</v>
          </cell>
        </row>
        <row r="123">
          <cell r="A123" t="str">
            <v>FULKING WTW</v>
          </cell>
          <cell r="B123">
            <v>3</v>
          </cell>
          <cell r="C123" t="str">
            <v>N</v>
          </cell>
          <cell r="D123" t="str">
            <v>SB</v>
          </cell>
          <cell r="E123" t="str">
            <v/>
          </cell>
          <cell r="F123" t="str">
            <v xml:space="preserve">SB </v>
          </cell>
          <cell r="G123" t="str">
            <v>SB</v>
          </cell>
        </row>
        <row r="124">
          <cell r="A124" t="str">
            <v>FULLERTON WTW</v>
          </cell>
          <cell r="B124">
            <v>7</v>
          </cell>
          <cell r="C124" t="str">
            <v>Y</v>
          </cell>
          <cell r="D124" t="str">
            <v>SB</v>
          </cell>
          <cell r="E124" t="str">
            <v>Cphos</v>
          </cell>
          <cell r="F124" t="str">
            <v>SB Cphos</v>
          </cell>
          <cell r="G124" t="str">
            <v>SB Cphos</v>
          </cell>
        </row>
        <row r="125">
          <cell r="A125" t="str">
            <v>GODDARDS GREEN WTW</v>
          </cell>
          <cell r="B125">
            <v>5</v>
          </cell>
          <cell r="C125" t="str">
            <v>Y</v>
          </cell>
          <cell r="D125" t="str">
            <v>SAS</v>
          </cell>
          <cell r="E125" t="str">
            <v>Cphos</v>
          </cell>
          <cell r="F125" t="str">
            <v>SAS Cphos</v>
          </cell>
          <cell r="G125" t="str">
            <v>SAS Cphos</v>
          </cell>
        </row>
        <row r="126">
          <cell r="A126" t="str">
            <v>GODSHILL WTW</v>
          </cell>
          <cell r="B126">
            <v>4</v>
          </cell>
          <cell r="C126" t="str">
            <v>N</v>
          </cell>
          <cell r="D126" t="str">
            <v>SAS</v>
          </cell>
          <cell r="E126" t="str">
            <v/>
          </cell>
          <cell r="F126" t="str">
            <v xml:space="preserve">SAS </v>
          </cell>
          <cell r="G126" t="str">
            <v xml:space="preserve">CSAS   </v>
          </cell>
        </row>
        <row r="127">
          <cell r="A127" t="str">
            <v>GODSTONE WTW</v>
          </cell>
          <cell r="B127">
            <v>3</v>
          </cell>
          <cell r="C127" t="str">
            <v>N</v>
          </cell>
          <cell r="D127" t="str">
            <v>SB</v>
          </cell>
          <cell r="E127" t="str">
            <v/>
          </cell>
          <cell r="F127" t="str">
            <v xml:space="preserve">SB </v>
          </cell>
          <cell r="G127" t="str">
            <v>SB</v>
          </cell>
        </row>
        <row r="128">
          <cell r="A128" t="str">
            <v>GOOD INTENT COTTAGES EGERTON WTW</v>
          </cell>
          <cell r="B128">
            <v>3</v>
          </cell>
          <cell r="C128" t="str">
            <v>N</v>
          </cell>
          <cell r="D128" t="str">
            <v>SB</v>
          </cell>
          <cell r="E128" t="str">
            <v/>
          </cell>
          <cell r="F128" t="str">
            <v xml:space="preserve">SB </v>
          </cell>
          <cell r="G128" t="str">
            <v>SB</v>
          </cell>
        </row>
        <row r="129">
          <cell r="A129" t="str">
            <v>GRAEMAR COTTAGES SHERFIELD ENGLISH WTW</v>
          </cell>
          <cell r="B129">
            <v>2</v>
          </cell>
          <cell r="C129" t="str">
            <v>N</v>
          </cell>
          <cell r="D129" t="str">
            <v>SAS</v>
          </cell>
          <cell r="E129" t="str">
            <v/>
          </cell>
          <cell r="F129" t="str">
            <v xml:space="preserve">SAS </v>
          </cell>
          <cell r="G129" t="str">
            <v>SAS</v>
          </cell>
        </row>
        <row r="130">
          <cell r="A130" t="str">
            <v>GRAIN WTW</v>
          </cell>
          <cell r="B130">
            <v>2</v>
          </cell>
          <cell r="C130" t="str">
            <v>N</v>
          </cell>
          <cell r="D130" t="str">
            <v>SAS</v>
          </cell>
          <cell r="E130" t="str">
            <v/>
          </cell>
          <cell r="F130" t="str">
            <v xml:space="preserve">SAS </v>
          </cell>
          <cell r="G130" t="str">
            <v>SAS</v>
          </cell>
        </row>
        <row r="131">
          <cell r="A131" t="str">
            <v>GRATTON CLOSE SUTTON SCOTNEY WTW</v>
          </cell>
          <cell r="B131">
            <v>2</v>
          </cell>
          <cell r="C131" t="str">
            <v>N</v>
          </cell>
          <cell r="D131" t="str">
            <v>SAS</v>
          </cell>
          <cell r="E131" t="str">
            <v/>
          </cell>
          <cell r="F131" t="str">
            <v xml:space="preserve">SAS </v>
          </cell>
          <cell r="G131" t="str">
            <v>SAS</v>
          </cell>
        </row>
        <row r="132">
          <cell r="A132" t="str">
            <v>GRAVESEND WTW</v>
          </cell>
          <cell r="B132">
            <v>2</v>
          </cell>
          <cell r="C132" t="str">
            <v>N</v>
          </cell>
          <cell r="D132" t="str">
            <v>SAS</v>
          </cell>
          <cell r="E132" t="str">
            <v/>
          </cell>
          <cell r="F132" t="str">
            <v xml:space="preserve">SAS </v>
          </cell>
          <cell r="G132" t="str">
            <v>SAS</v>
          </cell>
        </row>
        <row r="133">
          <cell r="A133" t="str">
            <v>GRAYSWOOD WTW</v>
          </cell>
          <cell r="B133">
            <v>5</v>
          </cell>
          <cell r="C133" t="str">
            <v>Y</v>
          </cell>
          <cell r="D133" t="str">
            <v>SAS</v>
          </cell>
          <cell r="E133" t="str">
            <v>Cphos</v>
          </cell>
          <cell r="F133" t="str">
            <v>SAS Cphos</v>
          </cell>
          <cell r="G133" t="str">
            <v>SAS Cphos</v>
          </cell>
        </row>
        <row r="134">
          <cell r="A134" t="str">
            <v>GUESTLING GREEN WTW</v>
          </cell>
          <cell r="B134">
            <v>7</v>
          </cell>
          <cell r="C134" t="str">
            <v>Y</v>
          </cell>
          <cell r="D134" t="str">
            <v>SB</v>
          </cell>
          <cell r="E134" t="str">
            <v>Cphos</v>
          </cell>
          <cell r="F134" t="str">
            <v>SB Cphos</v>
          </cell>
          <cell r="G134" t="str">
            <v>SB Cphos</v>
          </cell>
        </row>
        <row r="135">
          <cell r="A135" t="str">
            <v>HADLOW WTW</v>
          </cell>
          <cell r="B135">
            <v>3</v>
          </cell>
          <cell r="C135" t="str">
            <v>N</v>
          </cell>
          <cell r="D135" t="str">
            <v>SB</v>
          </cell>
          <cell r="E135" t="str">
            <v/>
          </cell>
          <cell r="F135" t="str">
            <v xml:space="preserve">SB </v>
          </cell>
          <cell r="G135" t="str">
            <v>SB</v>
          </cell>
        </row>
        <row r="136">
          <cell r="A136" t="str">
            <v>HAILSHAM NORTH WTW</v>
          </cell>
          <cell r="B136">
            <v>5</v>
          </cell>
          <cell r="C136" t="str">
            <v>Y</v>
          </cell>
          <cell r="D136" t="str">
            <v>SAS</v>
          </cell>
          <cell r="E136" t="str">
            <v>Cphos</v>
          </cell>
          <cell r="F136" t="str">
            <v>SAS Cphos</v>
          </cell>
          <cell r="G136" t="str">
            <v>SAS Cphos</v>
          </cell>
        </row>
        <row r="137">
          <cell r="A137" t="str">
            <v>HAILSHAM SOUTH WTW</v>
          </cell>
          <cell r="B137">
            <v>5</v>
          </cell>
          <cell r="C137" t="str">
            <v>Y</v>
          </cell>
          <cell r="D137" t="str">
            <v>SAS</v>
          </cell>
          <cell r="E137" t="str">
            <v>Cphos</v>
          </cell>
          <cell r="F137" t="str">
            <v>SAS Cphos</v>
          </cell>
          <cell r="G137" t="str">
            <v>CSAS Cphos</v>
          </cell>
        </row>
        <row r="138">
          <cell r="A138" t="str">
            <v>HALLAND WTW</v>
          </cell>
          <cell r="B138">
            <v>5</v>
          </cell>
          <cell r="C138" t="str">
            <v>Y</v>
          </cell>
          <cell r="D138" t="str">
            <v>SAS</v>
          </cell>
          <cell r="E138" t="str">
            <v>Cphos</v>
          </cell>
          <cell r="F138" t="str">
            <v>SAS Cphos</v>
          </cell>
          <cell r="G138" t="str">
            <v>CSAS Cphos</v>
          </cell>
        </row>
        <row r="139">
          <cell r="A139" t="str">
            <v>HAM HILL WTW</v>
          </cell>
          <cell r="B139">
            <v>4</v>
          </cell>
          <cell r="C139" t="str">
            <v>N</v>
          </cell>
          <cell r="D139" t="str">
            <v>SAS</v>
          </cell>
          <cell r="E139" t="str">
            <v/>
          </cell>
          <cell r="F139" t="str">
            <v xml:space="preserve">SAS </v>
          </cell>
          <cell r="G139" t="str">
            <v>SAS</v>
          </cell>
        </row>
        <row r="140">
          <cell r="A140" t="str">
            <v>HAMSEY WTW</v>
          </cell>
          <cell r="B140">
            <v>1</v>
          </cell>
          <cell r="C140" t="str">
            <v>N</v>
          </cell>
          <cell r="D140" t="str">
            <v>P</v>
          </cell>
          <cell r="E140" t="str">
            <v/>
          </cell>
          <cell r="F140" t="str">
            <v xml:space="preserve">P </v>
          </cell>
          <cell r="G140" t="str">
            <v>P</v>
          </cell>
        </row>
        <row r="141">
          <cell r="A141" t="str">
            <v>HAMSTREET WTW</v>
          </cell>
          <cell r="B141">
            <v>2</v>
          </cell>
          <cell r="C141" t="str">
            <v>N</v>
          </cell>
          <cell r="D141" t="str">
            <v>SAS</v>
          </cell>
          <cell r="E141" t="str">
            <v/>
          </cell>
          <cell r="F141" t="str">
            <v xml:space="preserve">SAS </v>
          </cell>
          <cell r="G141" t="str">
            <v xml:space="preserve">CSAS   </v>
          </cell>
        </row>
        <row r="142">
          <cell r="A142" t="str">
            <v>HANNINGTON WTW</v>
          </cell>
          <cell r="B142">
            <v>2</v>
          </cell>
          <cell r="C142" t="str">
            <v>N</v>
          </cell>
          <cell r="D142" t="str">
            <v>SAS</v>
          </cell>
          <cell r="E142" t="str">
            <v/>
          </cell>
          <cell r="F142" t="str">
            <v xml:space="preserve">SAS </v>
          </cell>
          <cell r="G142" t="str">
            <v>SAS</v>
          </cell>
        </row>
        <row r="143">
          <cell r="A143" t="str">
            <v>HARDHAM WTW</v>
          </cell>
          <cell r="B143">
            <v>3</v>
          </cell>
          <cell r="C143" t="str">
            <v>N</v>
          </cell>
          <cell r="D143" t="str">
            <v>SB</v>
          </cell>
          <cell r="E143" t="str">
            <v/>
          </cell>
          <cell r="F143" t="str">
            <v xml:space="preserve">SB </v>
          </cell>
          <cell r="G143" t="str">
            <v>SB</v>
          </cell>
        </row>
        <row r="144">
          <cell r="A144" t="str">
            <v>HARESTOCK WTW</v>
          </cell>
          <cell r="B144">
            <v>7</v>
          </cell>
          <cell r="C144" t="str">
            <v>Y</v>
          </cell>
          <cell r="D144" t="str">
            <v>SB</v>
          </cell>
          <cell r="E144" t="str">
            <v>Cphos</v>
          </cell>
          <cell r="F144" t="str">
            <v>SB Cphos</v>
          </cell>
          <cell r="G144" t="str">
            <v>SB Cphos</v>
          </cell>
        </row>
        <row r="145">
          <cell r="A145" t="str">
            <v>HARRIETSHAM WTW</v>
          </cell>
          <cell r="B145">
            <v>7</v>
          </cell>
          <cell r="C145" t="str">
            <v>Y</v>
          </cell>
          <cell r="D145" t="str">
            <v>SB</v>
          </cell>
          <cell r="E145" t="str">
            <v>Cphos</v>
          </cell>
          <cell r="F145" t="str">
            <v>SB Cphos</v>
          </cell>
          <cell r="G145" t="str">
            <v>SB Cphos</v>
          </cell>
        </row>
        <row r="146">
          <cell r="A146" t="str">
            <v>HARTFIELD WTW</v>
          </cell>
          <cell r="B146">
            <v>3</v>
          </cell>
          <cell r="C146" t="str">
            <v>N</v>
          </cell>
          <cell r="D146" t="str">
            <v>SB</v>
          </cell>
          <cell r="E146" t="str">
            <v/>
          </cell>
          <cell r="F146" t="str">
            <v xml:space="preserve">SB </v>
          </cell>
          <cell r="G146" t="str">
            <v>SB</v>
          </cell>
        </row>
        <row r="147">
          <cell r="A147" t="str">
            <v>HARVEL WTW</v>
          </cell>
          <cell r="B147">
            <v>1</v>
          </cell>
          <cell r="C147" t="str">
            <v>N</v>
          </cell>
          <cell r="D147" t="str">
            <v>P</v>
          </cell>
          <cell r="E147" t="str">
            <v/>
          </cell>
          <cell r="F147" t="str">
            <v xml:space="preserve">P </v>
          </cell>
          <cell r="G147" t="str">
            <v>P</v>
          </cell>
        </row>
        <row r="148">
          <cell r="A148" t="str">
            <v>HAWKHURST NORTH WTW</v>
          </cell>
          <cell r="B148">
            <v>7</v>
          </cell>
          <cell r="C148" t="str">
            <v>Y</v>
          </cell>
          <cell r="D148" t="str">
            <v>SB</v>
          </cell>
          <cell r="E148" t="str">
            <v>Cphos</v>
          </cell>
          <cell r="F148" t="str">
            <v>SB Cphos</v>
          </cell>
          <cell r="G148" t="str">
            <v>SB Cphos</v>
          </cell>
        </row>
        <row r="149">
          <cell r="A149" t="str">
            <v>HAWKHURST SOUTH WTW</v>
          </cell>
          <cell r="B149">
            <v>5</v>
          </cell>
          <cell r="C149" t="str">
            <v>Y</v>
          </cell>
          <cell r="D149" t="str">
            <v>SAS</v>
          </cell>
          <cell r="E149" t="str">
            <v>Cphos</v>
          </cell>
          <cell r="F149" t="str">
            <v>SAS Cphos</v>
          </cell>
          <cell r="G149" t="str">
            <v>SB Cphos</v>
          </cell>
        </row>
        <row r="150">
          <cell r="A150" t="str">
            <v>HAZELY COMBE ARRETON WTW</v>
          </cell>
          <cell r="B150">
            <v>3</v>
          </cell>
          <cell r="C150" t="str">
            <v>N</v>
          </cell>
          <cell r="D150" t="str">
            <v>SB</v>
          </cell>
          <cell r="E150" t="str">
            <v/>
          </cell>
          <cell r="F150" t="str">
            <v xml:space="preserve">SB </v>
          </cell>
          <cell r="G150" t="str">
            <v>SB</v>
          </cell>
        </row>
        <row r="151">
          <cell r="A151" t="str">
            <v>HEADCORN WTW</v>
          </cell>
          <cell r="B151">
            <v>7</v>
          </cell>
          <cell r="C151" t="str">
            <v>Y</v>
          </cell>
          <cell r="D151" t="str">
            <v>SB</v>
          </cell>
          <cell r="E151" t="str">
            <v>Cphos</v>
          </cell>
          <cell r="F151" t="str">
            <v>SB Cphos</v>
          </cell>
          <cell r="G151" t="str">
            <v>SB Cphos</v>
          </cell>
        </row>
        <row r="152">
          <cell r="A152" t="str">
            <v>HENFIELD WTW</v>
          </cell>
          <cell r="B152">
            <v>7</v>
          </cell>
          <cell r="C152" t="str">
            <v>Y</v>
          </cell>
          <cell r="D152" t="str">
            <v>SB</v>
          </cell>
          <cell r="E152" t="str">
            <v>Cphos</v>
          </cell>
          <cell r="F152" t="str">
            <v>SB Cphos</v>
          </cell>
          <cell r="G152" t="str">
            <v>SB Cphos</v>
          </cell>
        </row>
        <row r="153">
          <cell r="A153" t="str">
            <v>HIGH HALDEN wtw</v>
          </cell>
          <cell r="B153">
            <v>5</v>
          </cell>
          <cell r="C153" t="str">
            <v>Y</v>
          </cell>
          <cell r="D153" t="str">
            <v>SAS</v>
          </cell>
          <cell r="E153" t="str">
            <v>Cphos</v>
          </cell>
          <cell r="F153" t="str">
            <v>SAS Cphos</v>
          </cell>
          <cell r="G153" t="str">
            <v>CSAS Cphos</v>
          </cell>
        </row>
        <row r="154">
          <cell r="A154" t="str">
            <v>HIGH HURSTWOOD WTW</v>
          </cell>
          <cell r="B154">
            <v>3</v>
          </cell>
          <cell r="C154" t="str">
            <v>N</v>
          </cell>
          <cell r="D154" t="str">
            <v>SB</v>
          </cell>
          <cell r="E154" t="str">
            <v/>
          </cell>
          <cell r="F154" t="str">
            <v xml:space="preserve">SB </v>
          </cell>
          <cell r="G154" t="str">
            <v>SB</v>
          </cell>
        </row>
        <row r="155">
          <cell r="A155" t="str">
            <v>HIGHBRIDGE EAST CHILTINGTON WTW</v>
          </cell>
          <cell r="B155">
            <v>3</v>
          </cell>
          <cell r="C155" t="str">
            <v>N</v>
          </cell>
          <cell r="D155" t="str">
            <v>SB</v>
          </cell>
          <cell r="E155" t="str">
            <v/>
          </cell>
          <cell r="F155" t="str">
            <v xml:space="preserve">SB </v>
          </cell>
          <cell r="G155" t="str">
            <v>SB</v>
          </cell>
        </row>
        <row r="156">
          <cell r="A156" t="str">
            <v>HIGHBROOK WTW</v>
          </cell>
          <cell r="B156">
            <v>2</v>
          </cell>
          <cell r="C156" t="str">
            <v>N</v>
          </cell>
          <cell r="D156" t="str">
            <v>SAS</v>
          </cell>
          <cell r="E156" t="str">
            <v/>
          </cell>
          <cell r="F156" t="str">
            <v xml:space="preserve">SAS </v>
          </cell>
          <cell r="G156" t="str">
            <v xml:space="preserve">CSAS   </v>
          </cell>
        </row>
        <row r="157">
          <cell r="A157" t="str">
            <v>HIGHCROSS ALBOURNE WTW</v>
          </cell>
          <cell r="B157">
            <v>2</v>
          </cell>
          <cell r="C157" t="str">
            <v>N</v>
          </cell>
          <cell r="D157" t="str">
            <v>SAS</v>
          </cell>
          <cell r="E157" t="str">
            <v/>
          </cell>
          <cell r="F157" t="str">
            <v xml:space="preserve">SAS </v>
          </cell>
          <cell r="G157" t="str">
            <v>SAS</v>
          </cell>
        </row>
        <row r="158">
          <cell r="A158" t="str">
            <v>HIGHWOOD LANE ROOKLEY WTW</v>
          </cell>
          <cell r="B158">
            <v>2</v>
          </cell>
          <cell r="C158" t="str">
            <v>N</v>
          </cell>
          <cell r="D158" t="str">
            <v>SAS</v>
          </cell>
          <cell r="E158" t="str">
            <v/>
          </cell>
          <cell r="F158" t="str">
            <v xml:space="preserve">SAS </v>
          </cell>
          <cell r="G158" t="str">
            <v>SAS</v>
          </cell>
        </row>
        <row r="159">
          <cell r="A159" t="str">
            <v>HILLBROW KNOWLES MEADOW WTW</v>
          </cell>
          <cell r="B159">
            <v>2</v>
          </cell>
          <cell r="C159" t="str">
            <v>N</v>
          </cell>
          <cell r="D159" t="str">
            <v>SAS</v>
          </cell>
          <cell r="E159" t="str">
            <v/>
          </cell>
          <cell r="F159" t="str">
            <v xml:space="preserve">SAS </v>
          </cell>
          <cell r="G159" t="str">
            <v>SAS</v>
          </cell>
        </row>
        <row r="160">
          <cell r="A160" t="str">
            <v>HILLSIDE COTTAGES WEST STOKE WTW</v>
          </cell>
          <cell r="B160">
            <v>0</v>
          </cell>
          <cell r="C160">
            <v>0</v>
          </cell>
          <cell r="D160" t="e">
            <v>#N/A</v>
          </cell>
          <cell r="E160" t="str">
            <v/>
          </cell>
          <cell r="F160" t="e">
            <v>#N/A</v>
          </cell>
          <cell r="G160" t="e">
            <v>#N/A</v>
          </cell>
        </row>
        <row r="161">
          <cell r="A161" t="str">
            <v>HOLLYCROFT EAST CHILTINGTON WTW</v>
          </cell>
          <cell r="B161">
            <v>3</v>
          </cell>
          <cell r="C161" t="str">
            <v>N</v>
          </cell>
          <cell r="D161" t="str">
            <v>SB</v>
          </cell>
          <cell r="E161" t="str">
            <v/>
          </cell>
          <cell r="F161" t="str">
            <v xml:space="preserve">SB </v>
          </cell>
          <cell r="G161" t="str">
            <v>SB</v>
          </cell>
        </row>
        <row r="162">
          <cell r="A162" t="str">
            <v>HOOE WTW</v>
          </cell>
          <cell r="B162">
            <v>5</v>
          </cell>
          <cell r="C162" t="str">
            <v>Y</v>
          </cell>
          <cell r="D162" t="str">
            <v>SAS</v>
          </cell>
          <cell r="E162" t="str">
            <v>Cphos</v>
          </cell>
          <cell r="F162" t="str">
            <v>SAS Cphos</v>
          </cell>
          <cell r="G162" t="str">
            <v>SAS Cphos</v>
          </cell>
        </row>
        <row r="163">
          <cell r="A163" t="str">
            <v>HORSHAM NEW WTW</v>
          </cell>
          <cell r="B163">
            <v>7</v>
          </cell>
          <cell r="C163" t="str">
            <v>Y</v>
          </cell>
          <cell r="D163" t="str">
            <v>SB</v>
          </cell>
          <cell r="E163" t="str">
            <v>Cphos</v>
          </cell>
          <cell r="F163" t="str">
            <v>SB Cphos</v>
          </cell>
          <cell r="G163" t="str">
            <v>SB Cphos</v>
          </cell>
        </row>
        <row r="164">
          <cell r="A164" t="str">
            <v>HORSMONDEN WTW</v>
          </cell>
          <cell r="B164">
            <v>7</v>
          </cell>
          <cell r="C164" t="str">
            <v>Y</v>
          </cell>
          <cell r="D164" t="str">
            <v>SB</v>
          </cell>
          <cell r="E164" t="str">
            <v>Cphos</v>
          </cell>
          <cell r="F164" t="str">
            <v>SB Cphos</v>
          </cell>
          <cell r="G164" t="str">
            <v>SB Cphos</v>
          </cell>
        </row>
        <row r="165">
          <cell r="A165" t="str">
            <v>HORSTED KEYNES WTW</v>
          </cell>
          <cell r="B165">
            <v>5</v>
          </cell>
          <cell r="C165" t="str">
            <v>N</v>
          </cell>
          <cell r="D165" t="str">
            <v>SAS</v>
          </cell>
          <cell r="E165" t="str">
            <v/>
          </cell>
          <cell r="F165" t="str">
            <v xml:space="preserve">SAS </v>
          </cell>
          <cell r="G165" t="str">
            <v xml:space="preserve">CSAS   </v>
          </cell>
        </row>
        <row r="166">
          <cell r="A166" t="str">
            <v>HOUGHTON WTW</v>
          </cell>
          <cell r="B166">
            <v>3</v>
          </cell>
          <cell r="C166" t="str">
            <v>N</v>
          </cell>
          <cell r="D166" t="str">
            <v>SB</v>
          </cell>
          <cell r="E166" t="str">
            <v/>
          </cell>
          <cell r="F166" t="str">
            <v xml:space="preserve">SB </v>
          </cell>
          <cell r="G166" t="str">
            <v>SB</v>
          </cell>
        </row>
        <row r="167">
          <cell r="A167" t="str">
            <v>HURST GREEN WTW</v>
          </cell>
          <cell r="B167">
            <v>2</v>
          </cell>
          <cell r="C167" t="str">
            <v>N</v>
          </cell>
          <cell r="D167" t="str">
            <v>SAS</v>
          </cell>
          <cell r="E167" t="str">
            <v/>
          </cell>
          <cell r="F167" t="str">
            <v xml:space="preserve">SAS </v>
          </cell>
          <cell r="G167" t="str">
            <v xml:space="preserve">CSAS   </v>
          </cell>
        </row>
        <row r="168">
          <cell r="A168" t="str">
            <v>West HYTHE k WTW</v>
          </cell>
          <cell r="B168">
            <v>2</v>
          </cell>
          <cell r="C168" t="str">
            <v>N</v>
          </cell>
          <cell r="D168" t="str">
            <v>SAS</v>
          </cell>
          <cell r="E168" t="str">
            <v/>
          </cell>
          <cell r="F168" t="str">
            <v xml:space="preserve">SAS </v>
          </cell>
          <cell r="G168" t="str">
            <v>SAS</v>
          </cell>
        </row>
        <row r="169">
          <cell r="A169" t="str">
            <v>ICKLESHAM WTW</v>
          </cell>
          <cell r="B169">
            <v>7</v>
          </cell>
          <cell r="C169" t="str">
            <v>Y</v>
          </cell>
          <cell r="D169" t="str">
            <v>SB</v>
          </cell>
          <cell r="E169" t="str">
            <v>Cphos</v>
          </cell>
          <cell r="F169" t="str">
            <v>SB Cphos</v>
          </cell>
          <cell r="G169" t="str">
            <v>SB Cphos</v>
          </cell>
        </row>
        <row r="170">
          <cell r="A170" t="str">
            <v>IDEN GREEN WTW</v>
          </cell>
          <cell r="B170">
            <v>7</v>
          </cell>
          <cell r="C170" t="str">
            <v>Y</v>
          </cell>
          <cell r="D170" t="str">
            <v>SB</v>
          </cell>
          <cell r="E170" t="str">
            <v>Cphos</v>
          </cell>
          <cell r="F170" t="str">
            <v>SB Cphos</v>
          </cell>
          <cell r="G170" t="str">
            <v>SB Cphos</v>
          </cell>
        </row>
        <row r="171">
          <cell r="A171" t="str">
            <v>IDEN WTW</v>
          </cell>
          <cell r="B171">
            <v>7</v>
          </cell>
          <cell r="C171" t="str">
            <v>Y</v>
          </cell>
          <cell r="D171" t="str">
            <v>SB</v>
          </cell>
          <cell r="E171" t="str">
            <v>Cphos</v>
          </cell>
          <cell r="F171" t="str">
            <v>SB Cphos</v>
          </cell>
          <cell r="G171" t="str">
            <v>SB Cphos</v>
          </cell>
        </row>
        <row r="172">
          <cell r="A172" t="str">
            <v>ITCHINGFIELD WTW</v>
          </cell>
          <cell r="B172">
            <v>3</v>
          </cell>
          <cell r="C172" t="str">
            <v>N</v>
          </cell>
          <cell r="D172" t="str">
            <v>SB</v>
          </cell>
          <cell r="E172" t="str">
            <v/>
          </cell>
          <cell r="F172" t="str">
            <v xml:space="preserve">SB </v>
          </cell>
          <cell r="G172" t="str">
            <v>SB</v>
          </cell>
        </row>
        <row r="173">
          <cell r="A173" t="str">
            <v>IVY DOWN LANE OAKLEY WTW</v>
          </cell>
          <cell r="B173">
            <v>7</v>
          </cell>
          <cell r="C173" t="str">
            <v>Y</v>
          </cell>
          <cell r="D173" t="str">
            <v>SB</v>
          </cell>
          <cell r="E173"/>
          <cell r="F173" t="str">
            <v xml:space="preserve">SB </v>
          </cell>
          <cell r="G173" t="str">
            <v>SB</v>
          </cell>
        </row>
        <row r="174">
          <cell r="A174" t="str">
            <v>IVYCHURCH WTW</v>
          </cell>
          <cell r="B174">
            <v>3</v>
          </cell>
          <cell r="C174" t="str">
            <v>N</v>
          </cell>
          <cell r="D174" t="str">
            <v>SB</v>
          </cell>
          <cell r="E174" t="str">
            <v/>
          </cell>
          <cell r="F174" t="str">
            <v xml:space="preserve">SB </v>
          </cell>
          <cell r="G174" t="str">
            <v>SB</v>
          </cell>
        </row>
        <row r="175">
          <cell r="A175" t="str">
            <v>KILNDOWN WTW</v>
          </cell>
          <cell r="B175">
            <v>5</v>
          </cell>
          <cell r="C175" t="str">
            <v>Y</v>
          </cell>
          <cell r="D175" t="str">
            <v>SAS</v>
          </cell>
          <cell r="E175" t="str">
            <v>Cphos</v>
          </cell>
          <cell r="F175" t="str">
            <v>SAS Cphos</v>
          </cell>
          <cell r="G175" t="str">
            <v>SAS</v>
          </cell>
        </row>
        <row r="176">
          <cell r="A176" t="str">
            <v>KINGS SOMBORNE WTW</v>
          </cell>
          <cell r="B176">
            <v>7</v>
          </cell>
          <cell r="C176" t="str">
            <v>Y</v>
          </cell>
          <cell r="D176" t="str">
            <v>SB</v>
          </cell>
          <cell r="E176" t="str">
            <v>Cphos</v>
          </cell>
          <cell r="F176" t="str">
            <v>SB Cphos</v>
          </cell>
          <cell r="G176" t="str">
            <v>SB Cphos</v>
          </cell>
        </row>
        <row r="177">
          <cell r="A177" t="str">
            <v>KINGSTON HOLLOW WTW</v>
          </cell>
          <cell r="B177">
            <v>6</v>
          </cell>
          <cell r="C177" t="str">
            <v>N</v>
          </cell>
          <cell r="D177" t="str">
            <v>SB</v>
          </cell>
          <cell r="E177" t="str">
            <v/>
          </cell>
          <cell r="F177" t="str">
            <v xml:space="preserve">SB </v>
          </cell>
          <cell r="G177" t="str">
            <v>SB</v>
          </cell>
        </row>
        <row r="178">
          <cell r="A178" t="str">
            <v>KIRDFORD WTW</v>
          </cell>
          <cell r="B178">
            <v>3</v>
          </cell>
          <cell r="C178" t="str">
            <v>N</v>
          </cell>
          <cell r="D178" t="str">
            <v>SB</v>
          </cell>
          <cell r="E178" t="str">
            <v/>
          </cell>
          <cell r="F178" t="str">
            <v xml:space="preserve">SB </v>
          </cell>
          <cell r="G178" t="str">
            <v>SB</v>
          </cell>
        </row>
        <row r="179">
          <cell r="A179" t="str">
            <v>KNIGHTON WTW</v>
          </cell>
          <cell r="B179">
            <v>3</v>
          </cell>
          <cell r="C179" t="str">
            <v>N</v>
          </cell>
          <cell r="D179" t="str">
            <v>SB</v>
          </cell>
          <cell r="E179" t="str">
            <v/>
          </cell>
          <cell r="F179" t="str">
            <v xml:space="preserve">SB </v>
          </cell>
          <cell r="G179" t="str">
            <v>SB</v>
          </cell>
        </row>
        <row r="180">
          <cell r="A180" t="str">
            <v>LAMBERHURST WTW</v>
          </cell>
          <cell r="B180">
            <v>4</v>
          </cell>
          <cell r="C180" t="str">
            <v>N</v>
          </cell>
          <cell r="D180" t="str">
            <v>SAS</v>
          </cell>
          <cell r="E180" t="str">
            <v/>
          </cell>
          <cell r="F180" t="str">
            <v xml:space="preserve">SAS </v>
          </cell>
          <cell r="G180" t="str">
            <v xml:space="preserve">CSAS   </v>
          </cell>
        </row>
        <row r="181">
          <cell r="A181" t="str">
            <v>LAVANT WTW</v>
          </cell>
          <cell r="B181">
            <v>3</v>
          </cell>
          <cell r="C181" t="str">
            <v>N</v>
          </cell>
          <cell r="D181" t="str">
            <v>SB</v>
          </cell>
          <cell r="E181" t="str">
            <v/>
          </cell>
          <cell r="F181" t="str">
            <v xml:space="preserve">SB </v>
          </cell>
          <cell r="G181" t="str">
            <v>SB</v>
          </cell>
        </row>
        <row r="182">
          <cell r="A182" t="str">
            <v>LEEDS WTW</v>
          </cell>
          <cell r="B182">
            <v>7</v>
          </cell>
          <cell r="C182" t="str">
            <v>Y</v>
          </cell>
          <cell r="D182" t="str">
            <v>SB</v>
          </cell>
          <cell r="E182" t="str">
            <v>Cphos</v>
          </cell>
          <cell r="F182" t="str">
            <v>SB Cphos</v>
          </cell>
          <cell r="G182" t="str">
            <v>SB Cphos</v>
          </cell>
        </row>
        <row r="183">
          <cell r="A183" t="str">
            <v>LENHAM WTW</v>
          </cell>
          <cell r="B183">
            <v>7</v>
          </cell>
          <cell r="C183" t="str">
            <v>Y</v>
          </cell>
          <cell r="D183" t="str">
            <v>SB</v>
          </cell>
          <cell r="E183" t="str">
            <v>Cphos</v>
          </cell>
          <cell r="F183" t="str">
            <v>SB Cphos</v>
          </cell>
          <cell r="G183" t="str">
            <v>SB Cphos</v>
          </cell>
        </row>
        <row r="184">
          <cell r="A184" t="str">
            <v>LEVETTS LANE BODIAM WTW</v>
          </cell>
          <cell r="B184">
            <v>2</v>
          </cell>
          <cell r="C184" t="str">
            <v>N</v>
          </cell>
          <cell r="D184" t="str">
            <v>SAS</v>
          </cell>
          <cell r="E184" t="str">
            <v/>
          </cell>
          <cell r="F184" t="str">
            <v xml:space="preserve">SAS </v>
          </cell>
          <cell r="G184" t="str">
            <v>SAS</v>
          </cell>
        </row>
        <row r="185">
          <cell r="A185" t="str">
            <v>LIDSEY WTW</v>
          </cell>
          <cell r="B185">
            <v>7</v>
          </cell>
          <cell r="C185" t="str">
            <v>Y</v>
          </cell>
          <cell r="D185" t="str">
            <v>SB</v>
          </cell>
          <cell r="E185" t="str">
            <v>Cphos</v>
          </cell>
          <cell r="F185" t="str">
            <v>SB Cphos</v>
          </cell>
          <cell r="G185" t="str">
            <v>SB Cphos</v>
          </cell>
        </row>
        <row r="186">
          <cell r="A186" t="str">
            <v>LIME PARK HERSTMONCEUX WTW</v>
          </cell>
          <cell r="B186">
            <v>3</v>
          </cell>
          <cell r="C186" t="str">
            <v>N</v>
          </cell>
          <cell r="D186" t="str">
            <v>SB</v>
          </cell>
          <cell r="E186" t="str">
            <v/>
          </cell>
          <cell r="F186" t="str">
            <v xml:space="preserve">SB </v>
          </cell>
          <cell r="G186" t="str">
            <v>SB</v>
          </cell>
        </row>
        <row r="187">
          <cell r="A187" t="str">
            <v>LINGFIELD WTW</v>
          </cell>
          <cell r="B187">
            <v>7</v>
          </cell>
          <cell r="C187" t="str">
            <v>Y</v>
          </cell>
          <cell r="D187" t="str">
            <v>SB</v>
          </cell>
          <cell r="E187" t="str">
            <v>Cphos</v>
          </cell>
          <cell r="F187" t="str">
            <v>SB Cphos</v>
          </cell>
          <cell r="G187" t="str">
            <v>SB Cphos</v>
          </cell>
        </row>
        <row r="188">
          <cell r="A188" t="str">
            <v>LINTON WTW</v>
          </cell>
          <cell r="B188">
            <v>5</v>
          </cell>
          <cell r="C188" t="str">
            <v>Y</v>
          </cell>
          <cell r="D188" t="str">
            <v>SAS</v>
          </cell>
          <cell r="E188" t="str">
            <v>Cphos</v>
          </cell>
          <cell r="F188" t="str">
            <v>SAS Cphos</v>
          </cell>
          <cell r="G188" t="str">
            <v>SAS Cphos</v>
          </cell>
        </row>
        <row r="189">
          <cell r="A189" t="str">
            <v>LISS HILLBROW WTW</v>
          </cell>
          <cell r="B189">
            <v>2</v>
          </cell>
          <cell r="C189" t="str">
            <v>N</v>
          </cell>
          <cell r="D189" t="str">
            <v>SAS</v>
          </cell>
          <cell r="E189" t="str">
            <v/>
          </cell>
          <cell r="F189" t="str">
            <v xml:space="preserve">SAS </v>
          </cell>
          <cell r="G189" t="str">
            <v>SAS</v>
          </cell>
        </row>
        <row r="190">
          <cell r="A190" t="str">
            <v>LISS WTW</v>
          </cell>
          <cell r="B190">
            <v>7</v>
          </cell>
          <cell r="C190" t="str">
            <v>Y</v>
          </cell>
          <cell r="D190" t="str">
            <v>SB</v>
          </cell>
          <cell r="E190" t="str">
            <v>Cphos</v>
          </cell>
          <cell r="F190" t="str">
            <v>SB Cphos</v>
          </cell>
          <cell r="G190" t="str">
            <v>SB Cphos</v>
          </cell>
        </row>
        <row r="191">
          <cell r="A191" t="str">
            <v>LOWER BEEDING WTW</v>
          </cell>
          <cell r="B191">
            <v>2</v>
          </cell>
          <cell r="C191" t="str">
            <v>N</v>
          </cell>
          <cell r="D191" t="str">
            <v>SAS</v>
          </cell>
          <cell r="E191" t="str">
            <v/>
          </cell>
          <cell r="F191" t="str">
            <v xml:space="preserve">SAS </v>
          </cell>
          <cell r="G191" t="str">
            <v>SAS</v>
          </cell>
        </row>
        <row r="192">
          <cell r="A192" t="str">
            <v>LOXWOOD WTW</v>
          </cell>
          <cell r="B192">
            <v>7</v>
          </cell>
          <cell r="C192" t="str">
            <v>Y</v>
          </cell>
          <cell r="D192" t="str">
            <v>SB</v>
          </cell>
          <cell r="E192" t="str">
            <v>Cphos</v>
          </cell>
          <cell r="F192" t="str">
            <v>SB Cphos</v>
          </cell>
          <cell r="G192" t="str">
            <v>SB Cphos</v>
          </cell>
        </row>
        <row r="193">
          <cell r="A193" t="str">
            <v>LUDDESDOWN WTW</v>
          </cell>
          <cell r="B193">
            <v>2</v>
          </cell>
          <cell r="C193" t="str">
            <v>N</v>
          </cell>
          <cell r="D193" t="str">
            <v>SAS</v>
          </cell>
          <cell r="E193" t="str">
            <v/>
          </cell>
          <cell r="F193" t="str">
            <v xml:space="preserve">SAS </v>
          </cell>
          <cell r="G193" t="str">
            <v>SAS</v>
          </cell>
        </row>
        <row r="194">
          <cell r="A194" t="str">
            <v>LUDGERSHALL WTW</v>
          </cell>
          <cell r="B194">
            <v>5</v>
          </cell>
          <cell r="C194" t="str">
            <v>Y</v>
          </cell>
          <cell r="D194" t="str">
            <v>SAS</v>
          </cell>
          <cell r="E194"/>
          <cell r="F194" t="str">
            <v xml:space="preserve">SAS </v>
          </cell>
          <cell r="G194" t="str">
            <v>SAS</v>
          </cell>
        </row>
        <row r="195">
          <cell r="A195" t="str">
            <v>LUNSFORDS CROSS WTW</v>
          </cell>
          <cell r="B195">
            <v>6</v>
          </cell>
          <cell r="C195" t="str">
            <v>N</v>
          </cell>
          <cell r="D195" t="str">
            <v>SB</v>
          </cell>
          <cell r="E195" t="str">
            <v/>
          </cell>
          <cell r="F195" t="str">
            <v xml:space="preserve">SB </v>
          </cell>
          <cell r="G195" t="str">
            <v>SB</v>
          </cell>
        </row>
        <row r="196">
          <cell r="A196" t="str">
            <v>LURGASHALL WTW</v>
          </cell>
          <cell r="B196">
            <v>2</v>
          </cell>
          <cell r="C196" t="str">
            <v>N</v>
          </cell>
          <cell r="D196" t="str">
            <v>SAS</v>
          </cell>
          <cell r="E196" t="str">
            <v/>
          </cell>
          <cell r="F196" t="str">
            <v xml:space="preserve">SAS </v>
          </cell>
          <cell r="G196" t="str">
            <v>SAS</v>
          </cell>
        </row>
        <row r="197">
          <cell r="A197" t="str">
            <v>LUXFORDS LANE EAST GRINSTEAD WTW</v>
          </cell>
          <cell r="B197">
            <v>2</v>
          </cell>
          <cell r="C197" t="str">
            <v>N</v>
          </cell>
          <cell r="D197" t="str">
            <v>SAS</v>
          </cell>
          <cell r="E197" t="str">
            <v/>
          </cell>
          <cell r="F197" t="str">
            <v xml:space="preserve">SAS </v>
          </cell>
          <cell r="G197" t="str">
            <v>CSAS SB</v>
          </cell>
        </row>
        <row r="198">
          <cell r="A198" t="str">
            <v>LYDD WTW</v>
          </cell>
          <cell r="B198">
            <v>7</v>
          </cell>
          <cell r="C198" t="str">
            <v>N</v>
          </cell>
          <cell r="D198" t="str">
            <v>SB</v>
          </cell>
          <cell r="E198" t="str">
            <v/>
          </cell>
          <cell r="F198" t="str">
            <v xml:space="preserve">SB </v>
          </cell>
          <cell r="G198" t="str">
            <v>SB</v>
          </cell>
        </row>
        <row r="199">
          <cell r="A199" t="str">
            <v>LYNDHURST WTW</v>
          </cell>
          <cell r="B199">
            <v>5</v>
          </cell>
          <cell r="C199" t="str">
            <v>Y</v>
          </cell>
          <cell r="D199" t="str">
            <v>SAS</v>
          </cell>
          <cell r="E199" t="str">
            <v>Cphos</v>
          </cell>
          <cell r="F199" t="str">
            <v>SAS Cphos</v>
          </cell>
          <cell r="G199" t="str">
            <v>SAS Cphos</v>
          </cell>
        </row>
        <row r="200">
          <cell r="A200" t="str">
            <v>MAGPIE LANE HORSHAM WTW</v>
          </cell>
          <cell r="B200">
            <v>3</v>
          </cell>
          <cell r="C200" t="str">
            <v>N</v>
          </cell>
          <cell r="D200" t="str">
            <v>SB</v>
          </cell>
          <cell r="E200" t="str">
            <v/>
          </cell>
          <cell r="F200" t="str">
            <v xml:space="preserve">SB </v>
          </cell>
          <cell r="G200" t="str">
            <v>SB</v>
          </cell>
        </row>
        <row r="201">
          <cell r="A201" t="str">
            <v>MANNINGS HEATH WTW</v>
          </cell>
          <cell r="B201">
            <v>6</v>
          </cell>
          <cell r="C201" t="str">
            <v>N</v>
          </cell>
          <cell r="D201" t="str">
            <v>SB</v>
          </cell>
          <cell r="E201" t="str">
            <v/>
          </cell>
          <cell r="F201" t="str">
            <v xml:space="preserve">SB </v>
          </cell>
          <cell r="G201" t="str">
            <v>SB</v>
          </cell>
        </row>
        <row r="202">
          <cell r="A202" t="str">
            <v>MARESFIELD WTW</v>
          </cell>
          <cell r="B202">
            <v>7</v>
          </cell>
          <cell r="C202" t="str">
            <v>Y</v>
          </cell>
          <cell r="D202" t="str">
            <v>SB</v>
          </cell>
          <cell r="E202" t="str">
            <v>Cphos</v>
          </cell>
          <cell r="F202" t="str">
            <v>SB Cphos</v>
          </cell>
          <cell r="G202" t="str">
            <v>SB Cphos</v>
          </cell>
        </row>
        <row r="203">
          <cell r="A203" t="str">
            <v>MARKBEECH WTW</v>
          </cell>
          <cell r="B203">
            <v>3</v>
          </cell>
          <cell r="C203" t="str">
            <v>N</v>
          </cell>
          <cell r="D203" t="str">
            <v>SB</v>
          </cell>
          <cell r="E203" t="str">
            <v/>
          </cell>
          <cell r="F203" t="str">
            <v xml:space="preserve">SB </v>
          </cell>
          <cell r="G203" t="str">
            <v>SB</v>
          </cell>
        </row>
        <row r="204">
          <cell r="A204" t="str">
            <v>MAY STREET HERNE BAY WTW</v>
          </cell>
          <cell r="B204">
            <v>5</v>
          </cell>
          <cell r="C204" t="str">
            <v>Y</v>
          </cell>
          <cell r="D204" t="str">
            <v>SAS</v>
          </cell>
          <cell r="E204" t="str">
            <v>Cphos</v>
          </cell>
          <cell r="F204" t="str">
            <v>SAS Cphos</v>
          </cell>
          <cell r="G204" t="str">
            <v>SAS Cphos</v>
          </cell>
        </row>
        <row r="205">
          <cell r="A205" t="str">
            <v>MERES FARM MAYFIELD WTW</v>
          </cell>
          <cell r="B205">
            <v>7</v>
          </cell>
          <cell r="C205" t="str">
            <v>Y</v>
          </cell>
          <cell r="D205" t="str">
            <v>SB</v>
          </cell>
          <cell r="E205" t="str">
            <v>Cphos</v>
          </cell>
          <cell r="F205" t="str">
            <v>SB Cphos</v>
          </cell>
          <cell r="G205" t="str">
            <v>SB Cphos</v>
          </cell>
        </row>
        <row r="206">
          <cell r="A206" t="str">
            <v>MILFORD ROAD PENNINGTON WTW</v>
          </cell>
          <cell r="B206">
            <v>5</v>
          </cell>
          <cell r="C206" t="str">
            <v>Y</v>
          </cell>
          <cell r="D206" t="str">
            <v>SAS</v>
          </cell>
          <cell r="E206"/>
          <cell r="F206" t="str">
            <v xml:space="preserve">SAS </v>
          </cell>
          <cell r="G206" t="str">
            <v>SAS</v>
          </cell>
        </row>
        <row r="207">
          <cell r="A207" t="str">
            <v>MILL CORNER NORTHIAM WTW</v>
          </cell>
          <cell r="B207">
            <v>4</v>
          </cell>
          <cell r="C207" t="str">
            <v>N</v>
          </cell>
          <cell r="D207" t="str">
            <v>SAS</v>
          </cell>
          <cell r="E207" t="str">
            <v/>
          </cell>
          <cell r="F207" t="str">
            <v xml:space="preserve">SAS </v>
          </cell>
          <cell r="G207" t="str">
            <v>SAS</v>
          </cell>
        </row>
        <row r="208">
          <cell r="A208" t="str">
            <v>MILLBROOK WTW</v>
          </cell>
          <cell r="B208">
            <v>5</v>
          </cell>
          <cell r="C208" t="str">
            <v>Y</v>
          </cell>
          <cell r="D208" t="str">
            <v>SAS</v>
          </cell>
          <cell r="E208"/>
          <cell r="F208" t="str">
            <v xml:space="preserve">SAS </v>
          </cell>
          <cell r="G208" t="str">
            <v>SAS</v>
          </cell>
        </row>
        <row r="209">
          <cell r="A209" t="str">
            <v>MINSTEAD WTW</v>
          </cell>
          <cell r="B209">
            <v>2</v>
          </cell>
          <cell r="C209" t="str">
            <v>N</v>
          </cell>
          <cell r="D209" t="str">
            <v>SAS</v>
          </cell>
          <cell r="E209" t="str">
            <v/>
          </cell>
          <cell r="F209" t="str">
            <v xml:space="preserve">SAS </v>
          </cell>
          <cell r="G209" t="str">
            <v>SAS</v>
          </cell>
        </row>
        <row r="210">
          <cell r="A210" t="str">
            <v>MINSTER IOT WTW</v>
          </cell>
          <cell r="B210">
            <v>3</v>
          </cell>
          <cell r="C210" t="str">
            <v>N</v>
          </cell>
          <cell r="D210" t="str">
            <v>SB</v>
          </cell>
          <cell r="E210" t="str">
            <v/>
          </cell>
          <cell r="F210" t="str">
            <v xml:space="preserve">SB </v>
          </cell>
          <cell r="G210" t="str">
            <v>SB</v>
          </cell>
        </row>
        <row r="211">
          <cell r="A211" t="str">
            <v>MONKS GATE WTW</v>
          </cell>
          <cell r="B211">
            <v>5</v>
          </cell>
          <cell r="C211" t="str">
            <v>Y</v>
          </cell>
          <cell r="D211" t="str">
            <v>SAS</v>
          </cell>
          <cell r="E211" t="str">
            <v>Cphos</v>
          </cell>
          <cell r="F211" t="str">
            <v>SAS Cphos</v>
          </cell>
          <cell r="G211" t="str">
            <v>CSAS Cphos</v>
          </cell>
        </row>
        <row r="212">
          <cell r="A212" t="str">
            <v>MORESTEAD ROAD WINCHESTER WTW</v>
          </cell>
          <cell r="B212">
            <v>5</v>
          </cell>
          <cell r="C212" t="str">
            <v>Y</v>
          </cell>
          <cell r="D212" t="str">
            <v>SAS</v>
          </cell>
          <cell r="E212" t="str">
            <v>Cphos</v>
          </cell>
          <cell r="F212" t="str">
            <v>SAS Cphos</v>
          </cell>
          <cell r="G212" t="str">
            <v>SAS Cphos</v>
          </cell>
        </row>
        <row r="213">
          <cell r="A213" t="str">
            <v>MOTNEY HILL WTW</v>
          </cell>
          <cell r="B213">
            <v>2</v>
          </cell>
          <cell r="C213" t="str">
            <v>N</v>
          </cell>
          <cell r="D213" t="str">
            <v>SAS</v>
          </cell>
          <cell r="E213" t="str">
            <v/>
          </cell>
          <cell r="F213" t="str">
            <v xml:space="preserve">SAS </v>
          </cell>
          <cell r="G213" t="str">
            <v>SAS</v>
          </cell>
        </row>
        <row r="214">
          <cell r="A214" t="str">
            <v>MOUNTFIELD WTW</v>
          </cell>
          <cell r="B214">
            <v>2</v>
          </cell>
          <cell r="C214" t="str">
            <v>N</v>
          </cell>
          <cell r="D214" t="str">
            <v>SAS</v>
          </cell>
          <cell r="E214" t="str">
            <v/>
          </cell>
          <cell r="F214" t="str">
            <v xml:space="preserve">SAS </v>
          </cell>
          <cell r="G214" t="str">
            <v xml:space="preserve">SAS </v>
          </cell>
        </row>
        <row r="215">
          <cell r="A215" t="str">
            <v>NATS LANE BROOK K WTW</v>
          </cell>
          <cell r="B215">
            <v>3</v>
          </cell>
          <cell r="C215" t="str">
            <v>N</v>
          </cell>
          <cell r="D215" t="str">
            <v>SB</v>
          </cell>
          <cell r="E215" t="str">
            <v/>
          </cell>
          <cell r="F215" t="str">
            <v xml:space="preserve">SB </v>
          </cell>
          <cell r="G215" t="str">
            <v>SB</v>
          </cell>
        </row>
        <row r="216">
          <cell r="A216" t="str">
            <v>NEAVES LANE RINGMER WTW</v>
          </cell>
          <cell r="B216">
            <v>7</v>
          </cell>
          <cell r="C216" t="str">
            <v>Y</v>
          </cell>
          <cell r="D216" t="str">
            <v>SB</v>
          </cell>
          <cell r="E216" t="str">
            <v>Cphos</v>
          </cell>
          <cell r="F216" t="str">
            <v>SB Cphos</v>
          </cell>
          <cell r="G216" t="str">
            <v>SB Cphos</v>
          </cell>
        </row>
        <row r="217">
          <cell r="A217" t="str">
            <v>NETHERFIELD WTW</v>
          </cell>
          <cell r="B217">
            <v>3</v>
          </cell>
          <cell r="C217" t="str">
            <v>N</v>
          </cell>
          <cell r="D217" t="str">
            <v>SB</v>
          </cell>
          <cell r="E217" t="str">
            <v/>
          </cell>
          <cell r="F217" t="str">
            <v xml:space="preserve">SB </v>
          </cell>
          <cell r="G217" t="str">
            <v>SB</v>
          </cell>
        </row>
        <row r="218">
          <cell r="A218" t="str">
            <v>NEW ALRESFORD WTW</v>
          </cell>
          <cell r="B218">
            <v>5</v>
          </cell>
          <cell r="C218" t="str">
            <v>Y</v>
          </cell>
          <cell r="D218" t="str">
            <v>SAS</v>
          </cell>
          <cell r="E218"/>
          <cell r="F218" t="str">
            <v xml:space="preserve">SAS </v>
          </cell>
          <cell r="G218" t="str">
            <v>SAS</v>
          </cell>
        </row>
        <row r="219">
          <cell r="A219" t="str">
            <v>NEW ROMNEY WTW</v>
          </cell>
          <cell r="B219">
            <v>7</v>
          </cell>
          <cell r="C219" t="str">
            <v>N</v>
          </cell>
          <cell r="D219" t="str">
            <v>SB</v>
          </cell>
          <cell r="E219" t="str">
            <v/>
          </cell>
          <cell r="F219" t="str">
            <v xml:space="preserve">SB </v>
          </cell>
          <cell r="G219" t="str">
            <v>SB</v>
          </cell>
        </row>
        <row r="220">
          <cell r="A220" t="str">
            <v>NEWBURY LANE CUCKFIELD WTW</v>
          </cell>
          <cell r="B220">
            <v>7</v>
          </cell>
          <cell r="C220" t="str">
            <v>Y</v>
          </cell>
          <cell r="D220" t="str">
            <v>SB</v>
          </cell>
          <cell r="E220" t="str">
            <v>Cphos</v>
          </cell>
          <cell r="F220" t="str">
            <v>SB Cphos</v>
          </cell>
          <cell r="G220" t="str">
            <v>SB Cphos</v>
          </cell>
        </row>
        <row r="221">
          <cell r="A221" t="str">
            <v>NEWENDEN WTW</v>
          </cell>
          <cell r="B221">
            <v>3</v>
          </cell>
          <cell r="C221" t="str">
            <v>N</v>
          </cell>
          <cell r="D221" t="str">
            <v>SB</v>
          </cell>
          <cell r="E221" t="str">
            <v/>
          </cell>
          <cell r="F221" t="str">
            <v xml:space="preserve">SB </v>
          </cell>
          <cell r="G221" t="str">
            <v>SB</v>
          </cell>
        </row>
        <row r="222">
          <cell r="A222" t="str">
            <v>NEWHAVEN MAIN WTW</v>
          </cell>
          <cell r="B222">
            <v>2</v>
          </cell>
          <cell r="C222" t="str">
            <v>N</v>
          </cell>
          <cell r="D222" t="str">
            <v>SAS</v>
          </cell>
          <cell r="E222" t="str">
            <v/>
          </cell>
          <cell r="F222" t="str">
            <v xml:space="preserve">SAS </v>
          </cell>
          <cell r="G222" t="str">
            <v>SAS</v>
          </cell>
        </row>
        <row r="223">
          <cell r="A223" t="str">
            <v>NEWICK WTW</v>
          </cell>
          <cell r="B223">
            <v>7</v>
          </cell>
          <cell r="C223" t="str">
            <v>Y</v>
          </cell>
          <cell r="D223" t="str">
            <v>SB</v>
          </cell>
          <cell r="E223" t="str">
            <v>Cphos</v>
          </cell>
          <cell r="F223" t="str">
            <v>SB Cphos</v>
          </cell>
          <cell r="G223" t="str">
            <v>SB Cphos</v>
          </cell>
        </row>
        <row r="224">
          <cell r="A224" t="str">
            <v>NEWLANDS MERSTONE WTW</v>
          </cell>
          <cell r="B224">
            <v>4</v>
          </cell>
          <cell r="C224" t="str">
            <v>N</v>
          </cell>
          <cell r="D224" t="str">
            <v>SAS</v>
          </cell>
          <cell r="E224" t="str">
            <v/>
          </cell>
          <cell r="F224" t="str">
            <v xml:space="preserve">SAS </v>
          </cell>
          <cell r="G224" t="str">
            <v>SAS</v>
          </cell>
        </row>
        <row r="225">
          <cell r="A225" t="str">
            <v>NEWNHAM VALLEY PRESTON WTW</v>
          </cell>
          <cell r="B225">
            <v>7</v>
          </cell>
          <cell r="C225" t="str">
            <v>Y</v>
          </cell>
          <cell r="D225" t="str">
            <v>SB</v>
          </cell>
          <cell r="E225" t="str">
            <v>Cphos</v>
          </cell>
          <cell r="F225" t="str">
            <v>SB Cphos</v>
          </cell>
          <cell r="G225" t="str">
            <v>SB Cphos</v>
          </cell>
        </row>
        <row r="226">
          <cell r="A226" t="str">
            <v>NEWTOWN IOW WTW</v>
          </cell>
          <cell r="B226">
            <v>2</v>
          </cell>
          <cell r="C226" t="str">
            <v>N</v>
          </cell>
          <cell r="D226" t="str">
            <v>SAS</v>
          </cell>
          <cell r="E226" t="str">
            <v/>
          </cell>
          <cell r="F226" t="str">
            <v xml:space="preserve">SAS </v>
          </cell>
          <cell r="G226" t="str">
            <v>SAS</v>
          </cell>
        </row>
        <row r="227">
          <cell r="A227" t="str">
            <v>NORTH VIEW THORLEY WTW</v>
          </cell>
          <cell r="B227">
            <v>2</v>
          </cell>
          <cell r="C227" t="str">
            <v>N</v>
          </cell>
          <cell r="D227" t="str">
            <v>SAS</v>
          </cell>
          <cell r="E227" t="str">
            <v/>
          </cell>
          <cell r="F227" t="str">
            <v xml:space="preserve">SAS </v>
          </cell>
          <cell r="G227" t="str">
            <v>SAS</v>
          </cell>
        </row>
        <row r="228">
          <cell r="A228" t="str">
            <v>NORTH WALTHAM WTW</v>
          </cell>
          <cell r="B228">
            <v>5</v>
          </cell>
          <cell r="C228" t="str">
            <v>Y</v>
          </cell>
          <cell r="D228" t="str">
            <v>SAS</v>
          </cell>
          <cell r="E228"/>
          <cell r="F228" t="str">
            <v xml:space="preserve">SAS </v>
          </cell>
          <cell r="G228" t="str">
            <v>SAS</v>
          </cell>
        </row>
        <row r="229">
          <cell r="A229" t="str">
            <v>NORTHCHAPEL WTW</v>
          </cell>
          <cell r="B229">
            <v>2</v>
          </cell>
          <cell r="C229" t="str">
            <v>N</v>
          </cell>
          <cell r="D229" t="str">
            <v>SAS</v>
          </cell>
          <cell r="E229" t="str">
            <v/>
          </cell>
          <cell r="F229" t="str">
            <v xml:space="preserve">SAS </v>
          </cell>
          <cell r="G229" t="str">
            <v>SAS</v>
          </cell>
        </row>
        <row r="230">
          <cell r="A230" t="str">
            <v>NORTHFLEET WTW</v>
          </cell>
          <cell r="B230">
            <v>2</v>
          </cell>
          <cell r="C230" t="str">
            <v>N</v>
          </cell>
          <cell r="D230" t="str">
            <v>SAS</v>
          </cell>
          <cell r="E230" t="str">
            <v/>
          </cell>
          <cell r="F230" t="str">
            <v xml:space="preserve">SAS </v>
          </cell>
          <cell r="G230" t="str">
            <v>SAS</v>
          </cell>
        </row>
        <row r="231">
          <cell r="A231" t="str">
            <v>NUTHURST WTW</v>
          </cell>
          <cell r="B231">
            <v>3</v>
          </cell>
          <cell r="C231" t="str">
            <v>N</v>
          </cell>
          <cell r="D231" t="str">
            <v>SB</v>
          </cell>
          <cell r="E231" t="str">
            <v/>
          </cell>
          <cell r="F231" t="str">
            <v xml:space="preserve">SB </v>
          </cell>
          <cell r="G231" t="str">
            <v>SB</v>
          </cell>
        </row>
        <row r="232">
          <cell r="A232" t="str">
            <v>NUTLEY WTW</v>
          </cell>
          <cell r="B232">
            <v>6</v>
          </cell>
          <cell r="C232" t="str">
            <v>N</v>
          </cell>
          <cell r="D232" t="str">
            <v>SB</v>
          </cell>
          <cell r="E232" t="str">
            <v/>
          </cell>
          <cell r="F232" t="str">
            <v xml:space="preserve">SB </v>
          </cell>
          <cell r="G232" t="str">
            <v>SB</v>
          </cell>
        </row>
        <row r="233">
          <cell r="A233" t="str">
            <v>OCKLEY EAST WTW</v>
          </cell>
          <cell r="B233">
            <v>3</v>
          </cell>
          <cell r="C233" t="str">
            <v>N</v>
          </cell>
          <cell r="D233" t="str">
            <v>SB</v>
          </cell>
          <cell r="E233" t="str">
            <v/>
          </cell>
          <cell r="F233" t="str">
            <v xml:space="preserve">SB </v>
          </cell>
          <cell r="G233" t="str">
            <v>SB</v>
          </cell>
        </row>
        <row r="234">
          <cell r="A234" t="str">
            <v>OCKLEY WEST WTW</v>
          </cell>
          <cell r="B234">
            <v>6</v>
          </cell>
          <cell r="C234" t="str">
            <v>N</v>
          </cell>
          <cell r="D234" t="str">
            <v>SB</v>
          </cell>
          <cell r="E234" t="str">
            <v/>
          </cell>
          <cell r="F234" t="str">
            <v xml:space="preserve">SB </v>
          </cell>
          <cell r="G234" t="str">
            <v>SB</v>
          </cell>
        </row>
        <row r="235">
          <cell r="A235" t="str">
            <v>OFFHAM WTW</v>
          </cell>
          <cell r="B235">
            <v>2</v>
          </cell>
          <cell r="C235" t="str">
            <v>N</v>
          </cell>
          <cell r="D235" t="str">
            <v>SAS</v>
          </cell>
          <cell r="E235" t="str">
            <v/>
          </cell>
          <cell r="F235" t="str">
            <v xml:space="preserve">SAS </v>
          </cell>
          <cell r="G235" t="str">
            <v>SAS</v>
          </cell>
        </row>
        <row r="236">
          <cell r="A236" t="str">
            <v>OVERTON WTW</v>
          </cell>
          <cell r="B236">
            <v>7</v>
          </cell>
          <cell r="C236" t="str">
            <v>Y</v>
          </cell>
          <cell r="D236" t="str">
            <v>SB</v>
          </cell>
          <cell r="E236" t="str">
            <v>Cphos</v>
          </cell>
          <cell r="F236" t="str">
            <v>SB Cphos</v>
          </cell>
          <cell r="G236" t="str">
            <v>SB Cphos</v>
          </cell>
        </row>
        <row r="237">
          <cell r="A237" t="str">
            <v>OXTED WTW</v>
          </cell>
          <cell r="B237">
            <v>7</v>
          </cell>
          <cell r="C237" t="str">
            <v>Y</v>
          </cell>
          <cell r="D237" t="str">
            <v>SB</v>
          </cell>
          <cell r="E237" t="str">
            <v>Cphos</v>
          </cell>
          <cell r="F237" t="str">
            <v>SB Cphos</v>
          </cell>
          <cell r="G237" t="str">
            <v>SB Cphos</v>
          </cell>
        </row>
        <row r="238">
          <cell r="A238" t="str">
            <v>PADDOCK WOOD WTW</v>
          </cell>
          <cell r="B238">
            <v>7</v>
          </cell>
          <cell r="C238" t="str">
            <v>Y</v>
          </cell>
          <cell r="D238" t="str">
            <v>SB</v>
          </cell>
          <cell r="E238" t="str">
            <v>Cphos</v>
          </cell>
          <cell r="F238" t="str">
            <v>SB Cphos</v>
          </cell>
          <cell r="G238" t="str">
            <v>SB Cphos</v>
          </cell>
        </row>
        <row r="239">
          <cell r="A239" t="str">
            <v>PARK ROAD HANDCROSS WTW</v>
          </cell>
          <cell r="B239">
            <v>7</v>
          </cell>
          <cell r="C239" t="str">
            <v>Y</v>
          </cell>
          <cell r="D239" t="str">
            <v>SB</v>
          </cell>
          <cell r="E239" t="str">
            <v>Cphos</v>
          </cell>
          <cell r="F239" t="str">
            <v>SB Cphos</v>
          </cell>
          <cell r="G239" t="str">
            <v>SB Cphos</v>
          </cell>
        </row>
        <row r="240">
          <cell r="A240" t="str">
            <v>PARTRIDGE GREEN WTW</v>
          </cell>
          <cell r="B240">
            <v>3</v>
          </cell>
          <cell r="C240" t="str">
            <v>N</v>
          </cell>
          <cell r="D240" t="str">
            <v>SB</v>
          </cell>
          <cell r="E240" t="str">
            <v/>
          </cell>
          <cell r="F240" t="str">
            <v xml:space="preserve">SB </v>
          </cell>
          <cell r="G240" t="str">
            <v>SB</v>
          </cell>
        </row>
        <row r="241">
          <cell r="A241" t="str">
            <v>PASSFORD HOUSE SWAY WTW</v>
          </cell>
          <cell r="B241">
            <v>3</v>
          </cell>
          <cell r="C241" t="str">
            <v>N</v>
          </cell>
          <cell r="D241" t="str">
            <v>SB</v>
          </cell>
          <cell r="E241" t="str">
            <v/>
          </cell>
          <cell r="F241" t="str">
            <v xml:space="preserve">SB </v>
          </cell>
          <cell r="G241" t="str">
            <v>SB</v>
          </cell>
        </row>
        <row r="242">
          <cell r="A242" t="str">
            <v>PEEL COMMON WTW</v>
          </cell>
          <cell r="B242">
            <v>5</v>
          </cell>
          <cell r="C242" t="str">
            <v>Y</v>
          </cell>
          <cell r="D242" t="str">
            <v>SAS</v>
          </cell>
          <cell r="E242"/>
          <cell r="F242" t="str">
            <v xml:space="preserve">SAS </v>
          </cell>
          <cell r="G242" t="str">
            <v>SAS</v>
          </cell>
        </row>
        <row r="243">
          <cell r="A243" t="str">
            <v>PEMBURY WTW</v>
          </cell>
          <cell r="B243">
            <v>7</v>
          </cell>
          <cell r="C243" t="str">
            <v>N</v>
          </cell>
          <cell r="D243" t="str">
            <v>SB</v>
          </cell>
          <cell r="E243" t="str">
            <v/>
          </cell>
          <cell r="F243" t="str">
            <v xml:space="preserve">SB </v>
          </cell>
          <cell r="G243" t="str">
            <v>SB</v>
          </cell>
        </row>
        <row r="244">
          <cell r="A244" t="str">
            <v>PENSHURST WTW</v>
          </cell>
          <cell r="B244">
            <v>6</v>
          </cell>
          <cell r="C244" t="str">
            <v>N</v>
          </cell>
          <cell r="D244" t="str">
            <v>SB</v>
          </cell>
          <cell r="E244" t="str">
            <v/>
          </cell>
          <cell r="F244" t="str">
            <v xml:space="preserve">SB </v>
          </cell>
          <cell r="G244" t="str">
            <v>SB</v>
          </cell>
        </row>
        <row r="245">
          <cell r="A245" t="str">
            <v>PETERSFIELD WTW</v>
          </cell>
          <cell r="B245">
            <v>7</v>
          </cell>
          <cell r="C245" t="str">
            <v>Y</v>
          </cell>
          <cell r="D245" t="str">
            <v>SB</v>
          </cell>
          <cell r="E245" t="str">
            <v>Cphos</v>
          </cell>
          <cell r="F245" t="str">
            <v>SB Cphos</v>
          </cell>
          <cell r="G245" t="str">
            <v>SB Cphos</v>
          </cell>
        </row>
        <row r="246">
          <cell r="A246" t="str">
            <v>PETWORTH WTW</v>
          </cell>
          <cell r="B246">
            <v>3</v>
          </cell>
          <cell r="C246" t="str">
            <v>N</v>
          </cell>
          <cell r="D246" t="str">
            <v>SB</v>
          </cell>
          <cell r="E246" t="str">
            <v/>
          </cell>
          <cell r="F246" t="str">
            <v xml:space="preserve">SB </v>
          </cell>
          <cell r="G246" t="str">
            <v>SB</v>
          </cell>
        </row>
        <row r="247">
          <cell r="A247" t="str">
            <v>PLUMPTON WTW</v>
          </cell>
          <cell r="B247">
            <v>7</v>
          </cell>
          <cell r="C247" t="str">
            <v>Y</v>
          </cell>
          <cell r="D247" t="str">
            <v>SB</v>
          </cell>
          <cell r="E247" t="str">
            <v>Cphos</v>
          </cell>
          <cell r="F247" t="str">
            <v>SB Cphos</v>
          </cell>
          <cell r="G247" t="str">
            <v>SB Cphos</v>
          </cell>
        </row>
        <row r="248">
          <cell r="A248" t="str">
            <v>POLING WTW</v>
          </cell>
          <cell r="B248">
            <v>3</v>
          </cell>
          <cell r="C248" t="str">
            <v>N</v>
          </cell>
          <cell r="D248" t="str">
            <v>SB</v>
          </cell>
          <cell r="E248" t="str">
            <v/>
          </cell>
          <cell r="F248" t="str">
            <v xml:space="preserve">SB </v>
          </cell>
          <cell r="G248" t="str">
            <v>SB</v>
          </cell>
        </row>
        <row r="249">
          <cell r="A249" t="str">
            <v>PEACEHAVEN WTW</v>
          </cell>
          <cell r="B249">
            <v>2</v>
          </cell>
          <cell r="C249" t="str">
            <v>N</v>
          </cell>
          <cell r="D249" t="str">
            <v>SAS</v>
          </cell>
          <cell r="E249" t="str">
            <v/>
          </cell>
          <cell r="F249" t="str">
            <v xml:space="preserve">SAS </v>
          </cell>
          <cell r="G249" t="str">
            <v>SAS</v>
          </cell>
        </row>
        <row r="250">
          <cell r="A250" t="str">
            <v>PORTSWOOD WTW</v>
          </cell>
          <cell r="B250">
            <v>2</v>
          </cell>
          <cell r="C250" t="str">
            <v>N</v>
          </cell>
          <cell r="D250" t="str">
            <v>SAS</v>
          </cell>
          <cell r="E250" t="str">
            <v/>
          </cell>
          <cell r="F250" t="str">
            <v xml:space="preserve">SAS </v>
          </cell>
          <cell r="G250" t="str">
            <v>SAS</v>
          </cell>
        </row>
        <row r="251">
          <cell r="A251" t="str">
            <v>POYNINGS WTW</v>
          </cell>
          <cell r="B251">
            <v>5</v>
          </cell>
          <cell r="C251" t="str">
            <v>Y</v>
          </cell>
          <cell r="D251" t="str">
            <v>SAS</v>
          </cell>
          <cell r="E251" t="str">
            <v>Cphos</v>
          </cell>
          <cell r="F251" t="str">
            <v>SAS Cphos</v>
          </cell>
          <cell r="G251" t="str">
            <v>SAS</v>
          </cell>
        </row>
        <row r="252">
          <cell r="A252" t="str">
            <v>PULBOROUGH WTW</v>
          </cell>
          <cell r="B252">
            <v>7</v>
          </cell>
          <cell r="C252" t="str">
            <v>N</v>
          </cell>
          <cell r="D252" t="str">
            <v>SB</v>
          </cell>
          <cell r="E252" t="str">
            <v/>
          </cell>
          <cell r="F252" t="str">
            <v xml:space="preserve">SB </v>
          </cell>
          <cell r="G252" t="str">
            <v>SB</v>
          </cell>
        </row>
        <row r="253">
          <cell r="A253" t="str">
            <v>PYECOMBE EAST WTW</v>
          </cell>
          <cell r="B253">
            <v>2</v>
          </cell>
          <cell r="C253" t="str">
            <v>N</v>
          </cell>
          <cell r="D253" t="str">
            <v>SAS</v>
          </cell>
          <cell r="E253" t="str">
            <v/>
          </cell>
          <cell r="F253" t="str">
            <v xml:space="preserve">SAS </v>
          </cell>
          <cell r="G253" t="str">
            <v>SAS</v>
          </cell>
        </row>
        <row r="254">
          <cell r="A254" t="str">
            <v>PYECOMBE WEST WTW</v>
          </cell>
          <cell r="B254">
            <v>2</v>
          </cell>
          <cell r="C254" t="str">
            <v>N</v>
          </cell>
          <cell r="D254" t="str">
            <v>SAS</v>
          </cell>
          <cell r="E254" t="str">
            <v/>
          </cell>
          <cell r="F254" t="str">
            <v xml:space="preserve">SAS </v>
          </cell>
          <cell r="G254" t="str">
            <v>SAS</v>
          </cell>
        </row>
        <row r="255">
          <cell r="A255" t="str">
            <v>QUARRY COTTAGES STONE IN OXNEY WTW</v>
          </cell>
          <cell r="B255">
            <v>3</v>
          </cell>
          <cell r="C255" t="str">
            <v>N</v>
          </cell>
          <cell r="D255" t="str">
            <v>SB</v>
          </cell>
          <cell r="E255" t="str">
            <v/>
          </cell>
          <cell r="F255" t="str">
            <v xml:space="preserve">SB </v>
          </cell>
          <cell r="G255" t="str">
            <v>SB</v>
          </cell>
        </row>
        <row r="256">
          <cell r="A256" t="str">
            <v>QUEENBOROUGH WTW</v>
          </cell>
          <cell r="B256">
            <v>2</v>
          </cell>
          <cell r="C256" t="str">
            <v>N</v>
          </cell>
          <cell r="D256" t="str">
            <v>SAS</v>
          </cell>
          <cell r="E256" t="str">
            <v/>
          </cell>
          <cell r="F256" t="str">
            <v xml:space="preserve">SAS </v>
          </cell>
          <cell r="G256" t="str">
            <v>SAS</v>
          </cell>
        </row>
        <row r="257">
          <cell r="A257" t="str">
            <v>QUICKBOURNE LANE NORTHIAM WTW</v>
          </cell>
          <cell r="B257">
            <v>3</v>
          </cell>
          <cell r="C257" t="str">
            <v>N</v>
          </cell>
          <cell r="D257" t="str">
            <v>SB</v>
          </cell>
          <cell r="E257" t="str">
            <v/>
          </cell>
          <cell r="F257" t="str">
            <v xml:space="preserve">SB </v>
          </cell>
          <cell r="G257" t="str">
            <v>SB</v>
          </cell>
        </row>
        <row r="258">
          <cell r="A258" t="str">
            <v>READING STREET WTW</v>
          </cell>
          <cell r="B258">
            <v>2</v>
          </cell>
          <cell r="C258" t="str">
            <v>N</v>
          </cell>
          <cell r="D258" t="str">
            <v>SAS</v>
          </cell>
          <cell r="E258" t="str">
            <v/>
          </cell>
          <cell r="F258" t="str">
            <v xml:space="preserve">SAS </v>
          </cell>
          <cell r="G258" t="str">
            <v>SAS</v>
          </cell>
        </row>
        <row r="259">
          <cell r="A259" t="str">
            <v>REDGATE MILL CROWBOROUGH WTW</v>
          </cell>
          <cell r="B259">
            <v>7</v>
          </cell>
          <cell r="C259" t="str">
            <v>Y</v>
          </cell>
          <cell r="D259" t="str">
            <v>SB</v>
          </cell>
          <cell r="E259" t="str">
            <v>Cphos</v>
          </cell>
          <cell r="F259" t="str">
            <v>SB Cphos</v>
          </cell>
          <cell r="G259" t="str">
            <v>SB Cphos</v>
          </cell>
        </row>
        <row r="260">
          <cell r="A260" t="str">
            <v>REDLYNCH WTW</v>
          </cell>
          <cell r="B260">
            <v>4</v>
          </cell>
          <cell r="C260" t="str">
            <v>N</v>
          </cell>
          <cell r="D260" t="str">
            <v>SAS</v>
          </cell>
          <cell r="E260" t="str">
            <v/>
          </cell>
          <cell r="F260" t="str">
            <v xml:space="preserve">SAS </v>
          </cell>
          <cell r="G260" t="str">
            <v>SAS</v>
          </cell>
        </row>
        <row r="261">
          <cell r="A261" t="str">
            <v>RIPE WTW</v>
          </cell>
          <cell r="B261">
            <v>4</v>
          </cell>
          <cell r="C261" t="str">
            <v>N</v>
          </cell>
          <cell r="D261" t="str">
            <v>SAS</v>
          </cell>
          <cell r="E261" t="str">
            <v/>
          </cell>
          <cell r="F261" t="str">
            <v xml:space="preserve">SAS </v>
          </cell>
          <cell r="G261" t="str">
            <v xml:space="preserve">CSAS   </v>
          </cell>
        </row>
        <row r="262">
          <cell r="A262" t="str">
            <v>ROBERTSBRIDGE WTW</v>
          </cell>
          <cell r="B262">
            <v>5</v>
          </cell>
          <cell r="C262" t="str">
            <v>N</v>
          </cell>
          <cell r="D262" t="str">
            <v>SAS</v>
          </cell>
          <cell r="E262" t="str">
            <v/>
          </cell>
          <cell r="F262" t="str">
            <v xml:space="preserve">SAS </v>
          </cell>
          <cell r="G262" t="str">
            <v xml:space="preserve">CSAS   </v>
          </cell>
        </row>
        <row r="263">
          <cell r="A263" t="str">
            <v>RODMELL WTW</v>
          </cell>
          <cell r="B263">
            <v>6</v>
          </cell>
          <cell r="C263" t="str">
            <v>N</v>
          </cell>
          <cell r="D263" t="str">
            <v>SB</v>
          </cell>
          <cell r="E263" t="str">
            <v/>
          </cell>
          <cell r="F263" t="str">
            <v xml:space="preserve">SB </v>
          </cell>
          <cell r="G263" t="str">
            <v>SB</v>
          </cell>
        </row>
        <row r="264">
          <cell r="A264" t="str">
            <v>ROGATE WTW</v>
          </cell>
          <cell r="B264">
            <v>3</v>
          </cell>
          <cell r="C264" t="str">
            <v>N</v>
          </cell>
          <cell r="D264" t="str">
            <v>SB</v>
          </cell>
          <cell r="E264" t="str">
            <v/>
          </cell>
          <cell r="F264" t="str">
            <v xml:space="preserve">SB </v>
          </cell>
          <cell r="G264" t="str">
            <v>SB</v>
          </cell>
        </row>
        <row r="265">
          <cell r="A265" t="str">
            <v>ROLVENDEN LAYNE WTW</v>
          </cell>
          <cell r="B265">
            <v>7</v>
          </cell>
          <cell r="C265" t="str">
            <v>Y</v>
          </cell>
          <cell r="D265" t="str">
            <v>SB</v>
          </cell>
          <cell r="E265"/>
          <cell r="F265" t="str">
            <v xml:space="preserve">SB </v>
          </cell>
          <cell r="G265" t="str">
            <v>SB</v>
          </cell>
        </row>
        <row r="266">
          <cell r="A266" t="str">
            <v>ROMSEY WTW</v>
          </cell>
          <cell r="B266">
            <v>5</v>
          </cell>
          <cell r="C266" t="str">
            <v>Y</v>
          </cell>
          <cell r="D266" t="str">
            <v>SAS</v>
          </cell>
          <cell r="E266" t="str">
            <v>Cphos</v>
          </cell>
          <cell r="F266" t="str">
            <v>SAS Cphos</v>
          </cell>
          <cell r="G266" t="str">
            <v>SAS Cphos</v>
          </cell>
        </row>
        <row r="267">
          <cell r="A267" t="str">
            <v>ROUD WTW</v>
          </cell>
          <cell r="B267">
            <v>3</v>
          </cell>
          <cell r="C267" t="str">
            <v>N</v>
          </cell>
          <cell r="D267" t="str">
            <v>SB</v>
          </cell>
          <cell r="E267" t="str">
            <v/>
          </cell>
          <cell r="F267" t="str">
            <v xml:space="preserve">SB </v>
          </cell>
          <cell r="G267" t="str">
            <v>SB</v>
          </cell>
        </row>
        <row r="268">
          <cell r="A268" t="str">
            <v>RUSHLAKE GREEN WTW</v>
          </cell>
          <cell r="B268">
            <v>5</v>
          </cell>
          <cell r="C268" t="str">
            <v>Y</v>
          </cell>
          <cell r="D268" t="str">
            <v>SAS</v>
          </cell>
          <cell r="E268" t="str">
            <v>Cphos</v>
          </cell>
          <cell r="F268" t="str">
            <v>SAS Cphos</v>
          </cell>
          <cell r="G268" t="str">
            <v>SAS Cphos</v>
          </cell>
        </row>
        <row r="269">
          <cell r="A269" t="str">
            <v>RYE WTW</v>
          </cell>
          <cell r="B269">
            <v>3</v>
          </cell>
          <cell r="C269" t="str">
            <v>N</v>
          </cell>
          <cell r="D269" t="str">
            <v>SB</v>
          </cell>
          <cell r="E269" t="str">
            <v/>
          </cell>
          <cell r="F269" t="str">
            <v xml:space="preserve">SB </v>
          </cell>
          <cell r="G269" t="str">
            <v>SB</v>
          </cell>
        </row>
        <row r="270">
          <cell r="A270" t="str">
            <v>SADDLERS CLOSE SUTTON SCOTNEY WTW</v>
          </cell>
          <cell r="B270">
            <v>4</v>
          </cell>
          <cell r="C270" t="str">
            <v>N</v>
          </cell>
          <cell r="D270" t="str">
            <v>SAS</v>
          </cell>
          <cell r="E270" t="str">
            <v/>
          </cell>
          <cell r="F270" t="str">
            <v xml:space="preserve">SAS </v>
          </cell>
          <cell r="G270" t="str">
            <v xml:space="preserve">CSAS   </v>
          </cell>
        </row>
        <row r="271">
          <cell r="A271" t="str">
            <v>SANDHURST WTW</v>
          </cell>
          <cell r="B271">
            <v>7</v>
          </cell>
          <cell r="C271" t="str">
            <v>Y</v>
          </cell>
          <cell r="D271" t="str">
            <v>SB</v>
          </cell>
          <cell r="E271" t="str">
            <v>Cphos</v>
          </cell>
          <cell r="F271" t="str">
            <v>SB Cphos</v>
          </cell>
          <cell r="G271" t="str">
            <v>SB Cphos</v>
          </cell>
        </row>
        <row r="272">
          <cell r="A272" t="str">
            <v>SANDOWN NEW WTW</v>
          </cell>
          <cell r="B272">
            <v>2</v>
          </cell>
          <cell r="C272" t="str">
            <v>N</v>
          </cell>
          <cell r="D272" t="str">
            <v>SAS</v>
          </cell>
          <cell r="E272" t="str">
            <v/>
          </cell>
          <cell r="F272" t="str">
            <v xml:space="preserve">SAS </v>
          </cell>
          <cell r="G272" t="str">
            <v>SAS</v>
          </cell>
        </row>
        <row r="273">
          <cell r="A273" t="str">
            <v>SCAYNES HILL WTW</v>
          </cell>
          <cell r="B273">
            <v>7</v>
          </cell>
          <cell r="C273" t="str">
            <v>Y</v>
          </cell>
          <cell r="D273" t="str">
            <v>SB</v>
          </cell>
          <cell r="E273" t="str">
            <v>Cphos</v>
          </cell>
          <cell r="F273" t="str">
            <v>SB Cphos</v>
          </cell>
          <cell r="G273" t="str">
            <v>SB Cphos</v>
          </cell>
        </row>
        <row r="274">
          <cell r="A274" t="str">
            <v>SEDLESCOMBE WTW</v>
          </cell>
          <cell r="B274">
            <v>7</v>
          </cell>
          <cell r="C274" t="str">
            <v>Y</v>
          </cell>
          <cell r="D274" t="str">
            <v>SB</v>
          </cell>
          <cell r="E274" t="str">
            <v>Cphos</v>
          </cell>
          <cell r="F274" t="str">
            <v>SB Cphos</v>
          </cell>
          <cell r="G274" t="str">
            <v>SB Cphos</v>
          </cell>
        </row>
        <row r="275">
          <cell r="A275" t="str">
            <v>SELLINDGE WTW</v>
          </cell>
          <cell r="B275">
            <v>5</v>
          </cell>
          <cell r="C275" t="str">
            <v>Y</v>
          </cell>
          <cell r="D275" t="str">
            <v>SAS</v>
          </cell>
          <cell r="E275" t="str">
            <v>Cphos</v>
          </cell>
          <cell r="F275" t="str">
            <v>SAS Cphos</v>
          </cell>
          <cell r="G275" t="str">
            <v>SAS Cphos</v>
          </cell>
        </row>
        <row r="276">
          <cell r="A276" t="str">
            <v>SHALFLEET WTW</v>
          </cell>
          <cell r="B276">
            <v>6</v>
          </cell>
          <cell r="C276" t="str">
            <v>N</v>
          </cell>
          <cell r="D276" t="str">
            <v>SB</v>
          </cell>
          <cell r="E276" t="str">
            <v/>
          </cell>
          <cell r="F276" t="str">
            <v xml:space="preserve">SB </v>
          </cell>
          <cell r="G276" t="str">
            <v>SB</v>
          </cell>
        </row>
        <row r="277">
          <cell r="A277" t="str">
            <v>SHIPLEY WTW</v>
          </cell>
          <cell r="B277">
            <v>3</v>
          </cell>
          <cell r="C277" t="str">
            <v>N</v>
          </cell>
          <cell r="D277" t="str">
            <v>SB</v>
          </cell>
          <cell r="E277" t="str">
            <v/>
          </cell>
          <cell r="F277" t="str">
            <v xml:space="preserve">SB </v>
          </cell>
          <cell r="G277" t="str">
            <v>SB</v>
          </cell>
        </row>
        <row r="278">
          <cell r="A278" t="str">
            <v>SHIPTON BELLINGER WTW</v>
          </cell>
          <cell r="B278">
            <v>5</v>
          </cell>
          <cell r="C278" t="str">
            <v>Y</v>
          </cell>
          <cell r="D278" t="str">
            <v>SAS</v>
          </cell>
          <cell r="E278"/>
          <cell r="F278" t="str">
            <v xml:space="preserve">SAS </v>
          </cell>
          <cell r="G278" t="str">
            <v>SAS</v>
          </cell>
        </row>
        <row r="279">
          <cell r="A279" t="str">
            <v>SHOREHAM WTW</v>
          </cell>
          <cell r="B279">
            <v>2</v>
          </cell>
          <cell r="C279" t="str">
            <v>N</v>
          </cell>
          <cell r="D279" t="str">
            <v>SAS</v>
          </cell>
          <cell r="E279" t="str">
            <v/>
          </cell>
          <cell r="F279" t="str">
            <v xml:space="preserve">SAS </v>
          </cell>
          <cell r="G279" t="str">
            <v>SAS</v>
          </cell>
        </row>
        <row r="280">
          <cell r="A280" t="str">
            <v>SHORWELL WTW</v>
          </cell>
          <cell r="B280">
            <v>2</v>
          </cell>
          <cell r="C280" t="str">
            <v>N</v>
          </cell>
          <cell r="D280" t="str">
            <v>SAS</v>
          </cell>
          <cell r="E280" t="str">
            <v/>
          </cell>
          <cell r="F280" t="str">
            <v xml:space="preserve">SAS </v>
          </cell>
          <cell r="G280" t="str">
            <v xml:space="preserve">CSAS   </v>
          </cell>
        </row>
        <row r="281">
          <cell r="A281" t="str">
            <v>SIDLESHAM WTW</v>
          </cell>
          <cell r="B281">
            <v>7</v>
          </cell>
          <cell r="C281" t="str">
            <v>Y</v>
          </cell>
          <cell r="D281" t="str">
            <v>SB</v>
          </cell>
          <cell r="E281" t="str">
            <v>Cphos</v>
          </cell>
          <cell r="F281" t="str">
            <v>SB Cphos</v>
          </cell>
          <cell r="G281" t="str">
            <v>SB Cphos</v>
          </cell>
        </row>
        <row r="282">
          <cell r="A282" t="str">
            <v>SISSINGHURST WTW</v>
          </cell>
          <cell r="B282">
            <v>5</v>
          </cell>
          <cell r="C282" t="str">
            <v>Y</v>
          </cell>
          <cell r="D282" t="str">
            <v>SAS</v>
          </cell>
          <cell r="E282" t="str">
            <v>Cphos</v>
          </cell>
          <cell r="F282" t="str">
            <v>SAS Cphos</v>
          </cell>
          <cell r="G282" t="str">
            <v>CSAS Cphos</v>
          </cell>
        </row>
        <row r="283">
          <cell r="A283" t="str">
            <v>SITTINGBOURNE WTW</v>
          </cell>
          <cell r="B283">
            <v>2</v>
          </cell>
          <cell r="C283" t="str">
            <v>N</v>
          </cell>
          <cell r="D283" t="str">
            <v>SAS</v>
          </cell>
          <cell r="E283" t="str">
            <v/>
          </cell>
          <cell r="F283" t="str">
            <v xml:space="preserve">SAS </v>
          </cell>
          <cell r="G283" t="str">
            <v>SAS</v>
          </cell>
        </row>
        <row r="284">
          <cell r="A284" t="str">
            <v>SLAUGHAM WTW</v>
          </cell>
          <cell r="B284">
            <v>4</v>
          </cell>
          <cell r="C284" t="str">
            <v>N</v>
          </cell>
          <cell r="D284" t="str">
            <v>SAS</v>
          </cell>
          <cell r="E284" t="str">
            <v/>
          </cell>
          <cell r="F284" t="str">
            <v xml:space="preserve">SAS </v>
          </cell>
          <cell r="G284" t="str">
            <v>SAS</v>
          </cell>
        </row>
        <row r="285">
          <cell r="A285" t="str">
            <v>SLINFOLD WTW</v>
          </cell>
          <cell r="B285">
            <v>3</v>
          </cell>
          <cell r="C285" t="str">
            <v>N</v>
          </cell>
          <cell r="D285" t="str">
            <v>SB</v>
          </cell>
          <cell r="E285" t="str">
            <v/>
          </cell>
          <cell r="F285" t="str">
            <v xml:space="preserve">SB </v>
          </cell>
          <cell r="G285" t="str">
            <v>SB</v>
          </cell>
        </row>
        <row r="286">
          <cell r="A286" t="str">
            <v>SLOWHILL COPSE MARCHWOOD WTW</v>
          </cell>
          <cell r="B286">
            <v>5</v>
          </cell>
          <cell r="C286" t="str">
            <v>Y</v>
          </cell>
          <cell r="D286" t="str">
            <v>SAS</v>
          </cell>
          <cell r="E286"/>
          <cell r="F286" t="str">
            <v xml:space="preserve">SAS </v>
          </cell>
          <cell r="G286" t="str">
            <v>SAS</v>
          </cell>
        </row>
        <row r="287">
          <cell r="A287" t="str">
            <v>SMALL DOLE WTW</v>
          </cell>
          <cell r="B287">
            <v>6</v>
          </cell>
          <cell r="C287" t="str">
            <v>N</v>
          </cell>
          <cell r="D287" t="str">
            <v>SB</v>
          </cell>
          <cell r="E287" t="str">
            <v/>
          </cell>
          <cell r="F287" t="str">
            <v xml:space="preserve">SB </v>
          </cell>
          <cell r="G287" t="str">
            <v>SB</v>
          </cell>
        </row>
        <row r="288">
          <cell r="A288" t="str">
            <v>SMALLHOLDINGS RINGMER WTW</v>
          </cell>
          <cell r="B288">
            <v>3</v>
          </cell>
          <cell r="C288" t="str">
            <v>N</v>
          </cell>
          <cell r="D288" t="str">
            <v>SB</v>
          </cell>
          <cell r="E288" t="str">
            <v/>
          </cell>
          <cell r="F288" t="str">
            <v xml:space="preserve">SB </v>
          </cell>
          <cell r="G288" t="str">
            <v>SB</v>
          </cell>
        </row>
        <row r="289">
          <cell r="A289" t="str">
            <v>SMARDEN WTW</v>
          </cell>
          <cell r="B289">
            <v>5</v>
          </cell>
          <cell r="C289" t="str">
            <v>Y</v>
          </cell>
          <cell r="D289" t="str">
            <v>SAS</v>
          </cell>
          <cell r="E289" t="str">
            <v>Cphos</v>
          </cell>
          <cell r="F289" t="str">
            <v>SAS Cphos</v>
          </cell>
          <cell r="G289" t="str">
            <v>SAS Cphos</v>
          </cell>
        </row>
        <row r="290">
          <cell r="A290" t="str">
            <v>SMITHS LANE GOUDHURST WTW</v>
          </cell>
          <cell r="B290">
            <v>4</v>
          </cell>
          <cell r="C290" t="str">
            <v>N</v>
          </cell>
          <cell r="D290" t="str">
            <v>SAS</v>
          </cell>
          <cell r="E290" t="str">
            <v/>
          </cell>
          <cell r="F290" t="str">
            <v xml:space="preserve">SAS </v>
          </cell>
          <cell r="G290" t="str">
            <v>SAS</v>
          </cell>
        </row>
        <row r="291">
          <cell r="A291" t="str">
            <v>SOUTH AMBERSHAM WTW</v>
          </cell>
          <cell r="B291">
            <v>7</v>
          </cell>
          <cell r="C291" t="str">
            <v>Y</v>
          </cell>
          <cell r="D291" t="str">
            <v>SB</v>
          </cell>
          <cell r="E291" t="str">
            <v>Cphos</v>
          </cell>
          <cell r="F291" t="str">
            <v>SB Cphos</v>
          </cell>
          <cell r="G291" t="str">
            <v>SB Cphos</v>
          </cell>
        </row>
        <row r="292">
          <cell r="A292" t="str">
            <v>SOUTH HARTING WTW</v>
          </cell>
          <cell r="B292">
            <v>7</v>
          </cell>
          <cell r="C292" t="str">
            <v>Y</v>
          </cell>
          <cell r="D292" t="str">
            <v>SB</v>
          </cell>
          <cell r="E292" t="str">
            <v>Cphos</v>
          </cell>
          <cell r="F292" t="str">
            <v>SB Cphos</v>
          </cell>
          <cell r="G292" t="str">
            <v>SB Cphos</v>
          </cell>
        </row>
        <row r="293">
          <cell r="A293" t="str">
            <v>SOUTHWICK WTW</v>
          </cell>
          <cell r="B293">
            <v>7</v>
          </cell>
          <cell r="C293" t="str">
            <v>Y</v>
          </cell>
          <cell r="D293" t="str">
            <v>SB</v>
          </cell>
          <cell r="E293" t="str">
            <v>Cphos</v>
          </cell>
          <cell r="F293" t="str">
            <v>SB Cphos</v>
          </cell>
          <cell r="G293" t="str">
            <v>SB Cphos</v>
          </cell>
        </row>
        <row r="294">
          <cell r="A294" t="str">
            <v>SPELDHURST WTW</v>
          </cell>
          <cell r="B294">
            <v>6</v>
          </cell>
          <cell r="C294" t="str">
            <v>N</v>
          </cell>
          <cell r="D294" t="str">
            <v>SB</v>
          </cell>
          <cell r="E294" t="str">
            <v/>
          </cell>
          <cell r="F294" t="str">
            <v xml:space="preserve">SB </v>
          </cell>
          <cell r="G294" t="str">
            <v>SB</v>
          </cell>
        </row>
        <row r="295">
          <cell r="A295" t="str">
            <v>ST HELENS WTW</v>
          </cell>
          <cell r="B295">
            <v>3</v>
          </cell>
          <cell r="C295" t="str">
            <v>N</v>
          </cell>
          <cell r="D295" t="str">
            <v>SB</v>
          </cell>
          <cell r="E295" t="str">
            <v/>
          </cell>
          <cell r="F295" t="str">
            <v xml:space="preserve">SB </v>
          </cell>
          <cell r="G295" t="str">
            <v>SB</v>
          </cell>
        </row>
        <row r="296">
          <cell r="A296" t="str">
            <v>ST JOHNS CROWBOROUGH WTW</v>
          </cell>
          <cell r="B296">
            <v>2</v>
          </cell>
          <cell r="C296" t="str">
            <v>N</v>
          </cell>
          <cell r="D296" t="str">
            <v>SAS</v>
          </cell>
          <cell r="E296" t="str">
            <v/>
          </cell>
          <cell r="F296" t="str">
            <v xml:space="preserve">SAS </v>
          </cell>
          <cell r="G296" t="str">
            <v>CSAS</v>
          </cell>
        </row>
        <row r="297">
          <cell r="A297" t="str">
            <v>ST MARY HOO WTW</v>
          </cell>
          <cell r="B297">
            <v>3</v>
          </cell>
          <cell r="C297" t="str">
            <v>N</v>
          </cell>
          <cell r="D297" t="str">
            <v>SB</v>
          </cell>
          <cell r="E297" t="str">
            <v/>
          </cell>
          <cell r="F297" t="str">
            <v xml:space="preserve">SB </v>
          </cell>
          <cell r="G297" t="str">
            <v>SB</v>
          </cell>
        </row>
        <row r="298">
          <cell r="A298" t="str">
            <v>STAMFORD BUILDINGS FIRLE WTW</v>
          </cell>
          <cell r="B298">
            <v>3</v>
          </cell>
          <cell r="C298" t="str">
            <v>N</v>
          </cell>
          <cell r="D298" t="str">
            <v>SB</v>
          </cell>
          <cell r="E298" t="str">
            <v/>
          </cell>
          <cell r="F298" t="str">
            <v xml:space="preserve">SB </v>
          </cell>
          <cell r="G298" t="str">
            <v>SB</v>
          </cell>
        </row>
        <row r="299">
          <cell r="A299" t="str">
            <v>STAPLECROSS WTW</v>
          </cell>
          <cell r="B299">
            <v>5</v>
          </cell>
          <cell r="C299" t="str">
            <v>N</v>
          </cell>
          <cell r="D299" t="str">
            <v>SAS</v>
          </cell>
          <cell r="E299" t="str">
            <v/>
          </cell>
          <cell r="F299" t="str">
            <v xml:space="preserve">SAS </v>
          </cell>
          <cell r="G299" t="str">
            <v>SAS</v>
          </cell>
        </row>
        <row r="300">
          <cell r="A300" t="str">
            <v>STAPLEFIELD WTW</v>
          </cell>
          <cell r="B300">
            <v>5</v>
          </cell>
          <cell r="C300" t="str">
            <v>Y</v>
          </cell>
          <cell r="D300" t="str">
            <v>SAS</v>
          </cell>
          <cell r="E300" t="str">
            <v>Cphos</v>
          </cell>
          <cell r="F300" t="str">
            <v>SAS Cphos</v>
          </cell>
          <cell r="G300" t="str">
            <v>SAS Cphos</v>
          </cell>
        </row>
        <row r="301">
          <cell r="A301" t="str">
            <v>STAPLEHURST WTW</v>
          </cell>
          <cell r="B301">
            <v>7</v>
          </cell>
          <cell r="C301" t="str">
            <v>Y</v>
          </cell>
          <cell r="D301" t="str">
            <v>SB</v>
          </cell>
          <cell r="E301" t="str">
            <v>Cphos</v>
          </cell>
          <cell r="F301" t="str">
            <v>SB Cphos</v>
          </cell>
          <cell r="G301" t="str">
            <v>SB Cphos</v>
          </cell>
        </row>
        <row r="302">
          <cell r="A302" t="str">
            <v>STEYNING WTW</v>
          </cell>
          <cell r="B302">
            <v>7</v>
          </cell>
          <cell r="C302" t="str">
            <v>Y</v>
          </cell>
          <cell r="D302" t="str">
            <v>SB</v>
          </cell>
          <cell r="E302" t="str">
            <v>Cphos</v>
          </cell>
          <cell r="F302" t="str">
            <v>SB Cphos</v>
          </cell>
          <cell r="G302" t="str">
            <v>SB Cphos</v>
          </cell>
        </row>
        <row r="303">
          <cell r="A303" t="str">
            <v>STOCKBRIDGE WTW</v>
          </cell>
          <cell r="B303">
            <v>7</v>
          </cell>
          <cell r="C303" t="str">
            <v>Y</v>
          </cell>
          <cell r="D303" t="str">
            <v>SB</v>
          </cell>
          <cell r="E303" t="str">
            <v>Cphos</v>
          </cell>
          <cell r="F303" t="str">
            <v>SB Cphos</v>
          </cell>
          <cell r="G303" t="str">
            <v>SB Cphos</v>
          </cell>
        </row>
        <row r="304">
          <cell r="A304" t="str">
            <v>STOKE WTW</v>
          </cell>
          <cell r="B304">
            <v>3</v>
          </cell>
          <cell r="C304" t="str">
            <v>N</v>
          </cell>
          <cell r="D304" t="str">
            <v>SB</v>
          </cell>
          <cell r="E304" t="str">
            <v/>
          </cell>
          <cell r="F304" t="str">
            <v xml:space="preserve">SB </v>
          </cell>
          <cell r="G304" t="str">
            <v>SB</v>
          </cell>
        </row>
        <row r="305">
          <cell r="A305" t="str">
            <v>STONE GREEN STONE IN OXNEY WTW</v>
          </cell>
          <cell r="B305">
            <v>4</v>
          </cell>
          <cell r="C305" t="str">
            <v>N</v>
          </cell>
          <cell r="D305" t="str">
            <v>SAS</v>
          </cell>
          <cell r="E305" t="str">
            <v/>
          </cell>
          <cell r="F305" t="str">
            <v xml:space="preserve">SAS </v>
          </cell>
          <cell r="G305" t="str">
            <v xml:space="preserve">CSAS   </v>
          </cell>
        </row>
        <row r="306">
          <cell r="A306" t="str">
            <v>STONE HILL ROAD EGERTON WTW</v>
          </cell>
          <cell r="B306">
            <v>7</v>
          </cell>
          <cell r="C306" t="str">
            <v>Y</v>
          </cell>
          <cell r="D306" t="str">
            <v>SB</v>
          </cell>
          <cell r="E306" t="str">
            <v>Cphos</v>
          </cell>
          <cell r="F306" t="str">
            <v>SB Cphos</v>
          </cell>
          <cell r="G306" t="str">
            <v>SB Cphos</v>
          </cell>
        </row>
        <row r="307">
          <cell r="A307" t="str">
            <v>STONEGATE WTW</v>
          </cell>
          <cell r="B307">
            <v>2</v>
          </cell>
          <cell r="C307" t="str">
            <v>N</v>
          </cell>
          <cell r="D307" t="str">
            <v>SAS</v>
          </cell>
          <cell r="E307" t="str">
            <v/>
          </cell>
          <cell r="F307" t="str">
            <v xml:space="preserve">SAS </v>
          </cell>
          <cell r="G307" t="str">
            <v>SAS</v>
          </cell>
        </row>
        <row r="308">
          <cell r="A308" t="str">
            <v>STORRINGTON WTW</v>
          </cell>
          <cell r="B308">
            <v>7</v>
          </cell>
          <cell r="C308" t="str">
            <v>N</v>
          </cell>
          <cell r="D308" t="str">
            <v>SB</v>
          </cell>
          <cell r="E308" t="str">
            <v/>
          </cell>
          <cell r="F308" t="str">
            <v xml:space="preserve">SB </v>
          </cell>
          <cell r="G308" t="str">
            <v>SB</v>
          </cell>
        </row>
        <row r="309">
          <cell r="A309" t="str">
            <v>STREAT WTW</v>
          </cell>
          <cell r="B309">
            <v>2</v>
          </cell>
          <cell r="C309" t="str">
            <v>N</v>
          </cell>
          <cell r="D309" t="str">
            <v>SAS</v>
          </cell>
          <cell r="E309" t="str">
            <v/>
          </cell>
          <cell r="F309" t="str">
            <v xml:space="preserve">SAS </v>
          </cell>
          <cell r="G309" t="str">
            <v>SAS</v>
          </cell>
        </row>
        <row r="310">
          <cell r="A310" t="str">
            <v>STUBBS LANE BREDE WTW</v>
          </cell>
          <cell r="B310">
            <v>7</v>
          </cell>
          <cell r="C310" t="str">
            <v>Y</v>
          </cell>
          <cell r="D310" t="str">
            <v>SB</v>
          </cell>
          <cell r="E310" t="str">
            <v>Cphos</v>
          </cell>
          <cell r="F310" t="str">
            <v>SB Cphos</v>
          </cell>
          <cell r="G310" t="str">
            <v>SB Cphos</v>
          </cell>
        </row>
        <row r="311">
          <cell r="A311" t="str">
            <v>SUMMER LANE PAGHAM WTW</v>
          </cell>
          <cell r="B311">
            <v>6</v>
          </cell>
          <cell r="C311" t="str">
            <v>N</v>
          </cell>
          <cell r="D311" t="str">
            <v>SB</v>
          </cell>
          <cell r="E311" t="str">
            <v/>
          </cell>
          <cell r="F311" t="str">
            <v xml:space="preserve">SB </v>
          </cell>
          <cell r="G311" t="str">
            <v>SB</v>
          </cell>
        </row>
        <row r="312">
          <cell r="A312" t="str">
            <v>SUTTON VALENCE WTW</v>
          </cell>
          <cell r="B312">
            <v>5</v>
          </cell>
          <cell r="C312" t="str">
            <v>Y</v>
          </cell>
          <cell r="D312" t="str">
            <v>SAS</v>
          </cell>
          <cell r="E312" t="str">
            <v>Cphos</v>
          </cell>
          <cell r="F312" t="str">
            <v>SAS Cphos</v>
          </cell>
          <cell r="G312" t="str">
            <v>CSAS Cphos</v>
          </cell>
        </row>
        <row r="313">
          <cell r="A313" t="str">
            <v>SWALECLIFFE WTW</v>
          </cell>
          <cell r="B313">
            <v>5</v>
          </cell>
          <cell r="C313" t="str">
            <v>N</v>
          </cell>
          <cell r="D313" t="str">
            <v>SAS</v>
          </cell>
          <cell r="E313" t="str">
            <v/>
          </cell>
          <cell r="F313" t="str">
            <v xml:space="preserve">SAS </v>
          </cell>
          <cell r="G313" t="str">
            <v>SAS</v>
          </cell>
        </row>
        <row r="314">
          <cell r="A314" t="str">
            <v>TANGMERE WTW</v>
          </cell>
          <cell r="B314">
            <v>7</v>
          </cell>
          <cell r="C314" t="str">
            <v>Y</v>
          </cell>
          <cell r="D314" t="str">
            <v>SB</v>
          </cell>
          <cell r="E314" t="str">
            <v>Cphos</v>
          </cell>
          <cell r="F314" t="str">
            <v>SB Cphos</v>
          </cell>
          <cell r="G314" t="str">
            <v>SB Cphos</v>
          </cell>
        </row>
        <row r="315">
          <cell r="A315" t="str">
            <v>TENTERDEN WTW</v>
          </cell>
          <cell r="B315">
            <v>7</v>
          </cell>
          <cell r="C315" t="str">
            <v>Y</v>
          </cell>
          <cell r="D315" t="str">
            <v>SB</v>
          </cell>
          <cell r="E315" t="str">
            <v>Cphos</v>
          </cell>
          <cell r="F315" t="str">
            <v>SB Cphos</v>
          </cell>
          <cell r="G315" t="str">
            <v>SB Cphos</v>
          </cell>
        </row>
        <row r="316">
          <cell r="A316" t="str">
            <v>TEYNHAM WTW</v>
          </cell>
          <cell r="B316">
            <v>2</v>
          </cell>
          <cell r="C316" t="str">
            <v>N</v>
          </cell>
          <cell r="D316" t="str">
            <v>SAS</v>
          </cell>
          <cell r="E316" t="str">
            <v/>
          </cell>
          <cell r="F316" t="str">
            <v xml:space="preserve">SAS </v>
          </cell>
          <cell r="G316" t="str">
            <v>CSAS</v>
          </cell>
        </row>
        <row r="317">
          <cell r="A317" t="str">
            <v>THORNHAM WTW</v>
          </cell>
          <cell r="B317">
            <v>7</v>
          </cell>
          <cell r="C317" t="str">
            <v>Y</v>
          </cell>
          <cell r="D317" t="str">
            <v>SB</v>
          </cell>
          <cell r="E317"/>
          <cell r="F317" t="str">
            <v xml:space="preserve">SB </v>
          </cell>
          <cell r="G317" t="str">
            <v>SB</v>
          </cell>
        </row>
        <row r="318">
          <cell r="A318" t="str">
            <v>THORNS BEACH WTW</v>
          </cell>
          <cell r="B318">
            <v>2</v>
          </cell>
          <cell r="C318" t="str">
            <v>N</v>
          </cell>
          <cell r="D318" t="str">
            <v>SAS</v>
          </cell>
          <cell r="E318" t="str">
            <v/>
          </cell>
          <cell r="F318" t="str">
            <v xml:space="preserve">SAS </v>
          </cell>
          <cell r="G318" t="str">
            <v>SAS</v>
          </cell>
        </row>
        <row r="319">
          <cell r="A319" t="str">
            <v>THREE OAKS WTW</v>
          </cell>
          <cell r="B319" t="e">
            <v>#N/A</v>
          </cell>
          <cell r="C319" t="e">
            <v>#N/A</v>
          </cell>
          <cell r="D319" t="e">
            <v>#N/A</v>
          </cell>
          <cell r="E319" t="e">
            <v>#N/A</v>
          </cell>
          <cell r="F319" t="e">
            <v>#N/A</v>
          </cell>
          <cell r="G319" t="e">
            <v>#N/A</v>
          </cell>
        </row>
        <row r="320">
          <cell r="A320" t="str">
            <v>THRESHERS FIELD HEVER WTW</v>
          </cell>
          <cell r="B320">
            <v>2</v>
          </cell>
          <cell r="C320" t="str">
            <v>N</v>
          </cell>
          <cell r="D320" t="str">
            <v>SAS</v>
          </cell>
          <cell r="E320" t="str">
            <v/>
          </cell>
          <cell r="F320" t="str">
            <v xml:space="preserve">SAS </v>
          </cell>
          <cell r="G320" t="str">
            <v>SAS</v>
          </cell>
        </row>
        <row r="321">
          <cell r="A321" t="str">
            <v>TICEHURST WTW</v>
          </cell>
          <cell r="B321">
            <v>7</v>
          </cell>
          <cell r="C321" t="str">
            <v>Y</v>
          </cell>
          <cell r="D321" t="str">
            <v>SB</v>
          </cell>
          <cell r="E321"/>
          <cell r="F321" t="str">
            <v xml:space="preserve">SB </v>
          </cell>
          <cell r="G321" t="str">
            <v>SB</v>
          </cell>
        </row>
        <row r="322">
          <cell r="A322" t="str">
            <v>TILLINGTON WTW</v>
          </cell>
          <cell r="B322">
            <v>6</v>
          </cell>
          <cell r="C322" t="str">
            <v>N</v>
          </cell>
          <cell r="D322" t="str">
            <v>SB</v>
          </cell>
          <cell r="E322" t="str">
            <v/>
          </cell>
          <cell r="F322" t="str">
            <v xml:space="preserve">SB </v>
          </cell>
          <cell r="G322" t="str">
            <v>SB</v>
          </cell>
        </row>
        <row r="323">
          <cell r="A323" t="str">
            <v>TONBRIDGE WTW</v>
          </cell>
          <cell r="B323">
            <v>7</v>
          </cell>
          <cell r="C323" t="str">
            <v>Y</v>
          </cell>
          <cell r="D323" t="str">
            <v>SB</v>
          </cell>
          <cell r="E323" t="str">
            <v>Cphos</v>
          </cell>
          <cell r="F323" t="str">
            <v>SB Cphos</v>
          </cell>
          <cell r="G323" t="str">
            <v>SB Cphos</v>
          </cell>
        </row>
        <row r="324">
          <cell r="A324" t="str">
            <v>TROTTON WTW</v>
          </cell>
          <cell r="B324">
            <v>3</v>
          </cell>
          <cell r="C324" t="str">
            <v>N</v>
          </cell>
          <cell r="D324" t="str">
            <v>SB</v>
          </cell>
          <cell r="E324" t="str">
            <v/>
          </cell>
          <cell r="F324" t="str">
            <v xml:space="preserve">SB </v>
          </cell>
          <cell r="G324" t="str">
            <v>SB</v>
          </cell>
        </row>
        <row r="325">
          <cell r="A325" t="str">
            <v>TUNBRIDGE WELLS NORTH WTW</v>
          </cell>
          <cell r="B325">
            <v>7</v>
          </cell>
          <cell r="C325" t="str">
            <v>Y</v>
          </cell>
          <cell r="D325" t="str">
            <v>SB</v>
          </cell>
          <cell r="E325" t="str">
            <v>Cphos</v>
          </cell>
          <cell r="F325" t="str">
            <v>SB Cphos</v>
          </cell>
          <cell r="G325" t="str">
            <v>SB Cphos</v>
          </cell>
        </row>
        <row r="326">
          <cell r="A326" t="str">
            <v>TUNBRIDGE WELLS SOUTH WTW</v>
          </cell>
          <cell r="B326">
            <v>5</v>
          </cell>
          <cell r="C326" t="str">
            <v>Y</v>
          </cell>
          <cell r="D326" t="str">
            <v>SAS</v>
          </cell>
          <cell r="E326" t="str">
            <v>Cphos</v>
          </cell>
          <cell r="F326" t="str">
            <v>SAS Cphos</v>
          </cell>
          <cell r="G326" t="str">
            <v>SAS Cphos</v>
          </cell>
        </row>
        <row r="327">
          <cell r="A327" t="str">
            <v>UCKFIELD WTW</v>
          </cell>
          <cell r="B327">
            <v>7</v>
          </cell>
          <cell r="C327" t="str">
            <v>Y</v>
          </cell>
          <cell r="D327" t="str">
            <v>SB</v>
          </cell>
          <cell r="E327" t="str">
            <v>Cphos</v>
          </cell>
          <cell r="F327" t="str">
            <v>SB Cphos</v>
          </cell>
          <cell r="G327" t="str">
            <v>SB Cphos</v>
          </cell>
        </row>
        <row r="328">
          <cell r="A328" t="str">
            <v>UDIMORE WTW</v>
          </cell>
          <cell r="B328">
            <v>3</v>
          </cell>
          <cell r="C328" t="str">
            <v>N</v>
          </cell>
          <cell r="D328" t="str">
            <v>SB</v>
          </cell>
          <cell r="E328" t="str">
            <v/>
          </cell>
          <cell r="F328" t="str">
            <v xml:space="preserve">SB </v>
          </cell>
          <cell r="G328" t="str">
            <v>SB</v>
          </cell>
        </row>
        <row r="329">
          <cell r="A329" t="str">
            <v>ULCOMBE WTW</v>
          </cell>
          <cell r="B329">
            <v>7</v>
          </cell>
          <cell r="C329" t="str">
            <v>Y</v>
          </cell>
          <cell r="D329" t="str">
            <v>SB</v>
          </cell>
          <cell r="E329" t="str">
            <v>Cphos</v>
          </cell>
          <cell r="F329" t="str">
            <v>SB Cphos</v>
          </cell>
          <cell r="G329" t="str">
            <v>SB Cphos</v>
          </cell>
        </row>
        <row r="330">
          <cell r="A330" t="str">
            <v>UNDERHILL GOUDHURST WTW</v>
          </cell>
          <cell r="B330">
            <v>6</v>
          </cell>
          <cell r="C330" t="str">
            <v>N</v>
          </cell>
          <cell r="D330" t="str">
            <v>SB</v>
          </cell>
          <cell r="E330" t="str">
            <v/>
          </cell>
          <cell r="F330" t="str">
            <v xml:space="preserve">SB </v>
          </cell>
          <cell r="G330" t="str">
            <v>SB</v>
          </cell>
        </row>
        <row r="331">
          <cell r="A331" t="str">
            <v>VINES CROSS WTW</v>
          </cell>
          <cell r="B331">
            <v>7</v>
          </cell>
          <cell r="C331" t="str">
            <v>Y</v>
          </cell>
          <cell r="D331" t="str">
            <v>SB</v>
          </cell>
          <cell r="E331" t="str">
            <v>Cphos</v>
          </cell>
          <cell r="F331" t="str">
            <v>SB Cphos</v>
          </cell>
          <cell r="G331" t="str">
            <v>SB Cphos</v>
          </cell>
        </row>
        <row r="332">
          <cell r="A332" t="str">
            <v>WALLCROUCH WTW</v>
          </cell>
          <cell r="B332">
            <v>3</v>
          </cell>
          <cell r="C332" t="str">
            <v>N</v>
          </cell>
          <cell r="D332" t="str">
            <v>SB</v>
          </cell>
          <cell r="E332" t="str">
            <v/>
          </cell>
          <cell r="F332" t="str">
            <v xml:space="preserve">SB </v>
          </cell>
          <cell r="G332" t="str">
            <v>SB</v>
          </cell>
        </row>
        <row r="333">
          <cell r="A333" t="str">
            <v>WAREHORNE WTW</v>
          </cell>
          <cell r="B333">
            <v>7</v>
          </cell>
          <cell r="C333" t="str">
            <v>Y</v>
          </cell>
          <cell r="D333" t="str">
            <v>SB</v>
          </cell>
          <cell r="E333" t="str">
            <v>Cphos</v>
          </cell>
          <cell r="F333" t="str">
            <v>SB Cphos</v>
          </cell>
          <cell r="G333" t="str">
            <v>SB Cphos</v>
          </cell>
        </row>
        <row r="334">
          <cell r="A334" t="str">
            <v>WARNHAM WTW</v>
          </cell>
          <cell r="B334" t="e">
            <v>#N/A</v>
          </cell>
          <cell r="C334" t="e">
            <v>#N/A</v>
          </cell>
          <cell r="D334" t="e">
            <v>#N/A</v>
          </cell>
          <cell r="E334" t="e">
            <v>#N/A</v>
          </cell>
          <cell r="F334" t="e">
            <v>#N/A</v>
          </cell>
          <cell r="G334" t="e">
            <v>#N/A</v>
          </cell>
        </row>
        <row r="335">
          <cell r="A335" t="str">
            <v>WARNINGLID WTW</v>
          </cell>
          <cell r="B335">
            <v>3</v>
          </cell>
          <cell r="C335" t="str">
            <v>N</v>
          </cell>
          <cell r="D335" t="str">
            <v>SB</v>
          </cell>
          <cell r="E335" t="str">
            <v/>
          </cell>
          <cell r="F335" t="str">
            <v xml:space="preserve">SB </v>
          </cell>
          <cell r="G335" t="str">
            <v>SB</v>
          </cell>
        </row>
        <row r="336">
          <cell r="A336" t="str">
            <v>WARTLING WTW</v>
          </cell>
          <cell r="B336">
            <v>3</v>
          </cell>
          <cell r="C336" t="str">
            <v>N</v>
          </cell>
          <cell r="D336" t="str">
            <v>SB</v>
          </cell>
          <cell r="E336" t="str">
            <v/>
          </cell>
          <cell r="F336" t="str">
            <v xml:space="preserve">SB </v>
          </cell>
          <cell r="G336" t="str">
            <v>SB</v>
          </cell>
        </row>
        <row r="337">
          <cell r="A337" t="str">
            <v>WASHWELL LANE WADHURST WTW</v>
          </cell>
          <cell r="B337">
            <v>7</v>
          </cell>
          <cell r="C337" t="str">
            <v>Y</v>
          </cell>
          <cell r="D337" t="str">
            <v>SB</v>
          </cell>
          <cell r="E337" t="str">
            <v>Cphos</v>
          </cell>
          <cell r="F337" t="str">
            <v>SB Cphos</v>
          </cell>
          <cell r="G337" t="str">
            <v>SB Cphos</v>
          </cell>
        </row>
        <row r="338">
          <cell r="A338" t="str">
            <v>WATERINGBURY WTW</v>
          </cell>
          <cell r="B338">
            <v>3</v>
          </cell>
          <cell r="C338" t="str">
            <v>N</v>
          </cell>
          <cell r="D338" t="str">
            <v>SB</v>
          </cell>
          <cell r="E338" t="str">
            <v/>
          </cell>
          <cell r="F338" t="str">
            <v xml:space="preserve">SB </v>
          </cell>
          <cell r="G338" t="str">
            <v>SB</v>
          </cell>
        </row>
        <row r="339">
          <cell r="A339" t="str">
            <v>WEATHERLEES HILL A WTW</v>
          </cell>
          <cell r="B339">
            <v>2</v>
          </cell>
          <cell r="C339" t="str">
            <v>N</v>
          </cell>
          <cell r="D339" t="str">
            <v>SAS</v>
          </cell>
          <cell r="E339" t="str">
            <v/>
          </cell>
          <cell r="F339" t="str">
            <v xml:space="preserve">SAS </v>
          </cell>
          <cell r="G339" t="str">
            <v>SAS</v>
          </cell>
        </row>
        <row r="340">
          <cell r="A340" t="str">
            <v>WEATHERLEES HILL B WTW</v>
          </cell>
          <cell r="B340" t="e">
            <v>#N/A</v>
          </cell>
          <cell r="C340" t="e">
            <v>#N/A</v>
          </cell>
          <cell r="D340" t="e">
            <v>#N/A</v>
          </cell>
          <cell r="E340" t="e">
            <v>#N/A</v>
          </cell>
          <cell r="F340" t="e">
            <v>#N/A</v>
          </cell>
          <cell r="G340" t="str">
            <v>CSAS</v>
          </cell>
        </row>
        <row r="341">
          <cell r="A341" t="str">
            <v>WEST HOATHLY WTW</v>
          </cell>
          <cell r="B341">
            <v>5</v>
          </cell>
          <cell r="C341" t="str">
            <v>Y</v>
          </cell>
          <cell r="D341" t="str">
            <v>SAS</v>
          </cell>
          <cell r="E341" t="str">
            <v>Cphos</v>
          </cell>
          <cell r="F341" t="str">
            <v>SAS Cphos</v>
          </cell>
          <cell r="G341" t="str">
            <v>CSAS Cphos</v>
          </cell>
        </row>
        <row r="342">
          <cell r="A342" t="str">
            <v>WEST MARDEN WTW</v>
          </cell>
          <cell r="B342">
            <v>2</v>
          </cell>
          <cell r="C342" t="str">
            <v>N</v>
          </cell>
          <cell r="D342" t="str">
            <v>SAS</v>
          </cell>
          <cell r="E342" t="str">
            <v/>
          </cell>
          <cell r="F342" t="str">
            <v xml:space="preserve">SAS </v>
          </cell>
          <cell r="G342" t="str">
            <v>SAS</v>
          </cell>
        </row>
        <row r="343">
          <cell r="A343" t="str">
            <v>WEST WELLOW WTW</v>
          </cell>
          <cell r="B343">
            <v>3</v>
          </cell>
          <cell r="C343" t="str">
            <v>N</v>
          </cell>
          <cell r="D343" t="str">
            <v>SB</v>
          </cell>
          <cell r="E343" t="str">
            <v/>
          </cell>
          <cell r="F343" t="str">
            <v xml:space="preserve">SB </v>
          </cell>
          <cell r="G343" t="str">
            <v>SB</v>
          </cell>
        </row>
        <row r="344">
          <cell r="A344" t="str">
            <v>WESTBERE WTW</v>
          </cell>
          <cell r="B344">
            <v>6</v>
          </cell>
          <cell r="C344" t="str">
            <v>N</v>
          </cell>
          <cell r="D344" t="str">
            <v>SB</v>
          </cell>
          <cell r="E344" t="str">
            <v/>
          </cell>
          <cell r="F344" t="str">
            <v xml:space="preserve">SB </v>
          </cell>
          <cell r="G344" t="str">
            <v>SB</v>
          </cell>
        </row>
        <row r="345">
          <cell r="A345" t="str">
            <v>WESTFIELD WTW</v>
          </cell>
          <cell r="B345">
            <v>7</v>
          </cell>
          <cell r="C345" t="str">
            <v>Y</v>
          </cell>
          <cell r="D345" t="str">
            <v>SB</v>
          </cell>
          <cell r="E345" t="str">
            <v>Cphos</v>
          </cell>
          <cell r="F345" t="str">
            <v>SB Cphos</v>
          </cell>
          <cell r="G345" t="str">
            <v>SB Cphos</v>
          </cell>
        </row>
        <row r="346">
          <cell r="A346" t="str">
            <v>WESTMESTON WTW</v>
          </cell>
          <cell r="B346">
            <v>3</v>
          </cell>
          <cell r="C346" t="str">
            <v>N</v>
          </cell>
          <cell r="D346" t="str">
            <v>SB</v>
          </cell>
          <cell r="E346" t="str">
            <v/>
          </cell>
          <cell r="F346" t="str">
            <v xml:space="preserve">SB </v>
          </cell>
          <cell r="G346" t="str">
            <v>SB</v>
          </cell>
        </row>
        <row r="347">
          <cell r="A347" t="str">
            <v>WESTWELL WTW</v>
          </cell>
          <cell r="B347">
            <v>6</v>
          </cell>
          <cell r="C347" t="str">
            <v>N</v>
          </cell>
          <cell r="D347" t="str">
            <v>SB</v>
          </cell>
          <cell r="E347" t="str">
            <v/>
          </cell>
          <cell r="F347" t="str">
            <v xml:space="preserve">SB </v>
          </cell>
          <cell r="G347" t="str">
            <v>SB</v>
          </cell>
        </row>
        <row r="348">
          <cell r="A348" t="str">
            <v>WHATLINGTON WTW</v>
          </cell>
          <cell r="B348">
            <v>2</v>
          </cell>
          <cell r="C348" t="str">
            <v>N</v>
          </cell>
          <cell r="D348" t="str">
            <v>SAS</v>
          </cell>
          <cell r="E348" t="str">
            <v/>
          </cell>
          <cell r="F348" t="str">
            <v xml:space="preserve">SAS </v>
          </cell>
          <cell r="G348" t="str">
            <v>SAS</v>
          </cell>
        </row>
        <row r="349">
          <cell r="A349" t="str">
            <v>WHITCHURCH WTW</v>
          </cell>
          <cell r="B349">
            <v>7</v>
          </cell>
          <cell r="C349" t="str">
            <v>Y</v>
          </cell>
          <cell r="D349" t="str">
            <v>SB</v>
          </cell>
          <cell r="E349"/>
          <cell r="F349" t="str">
            <v xml:space="preserve">SB </v>
          </cell>
          <cell r="G349" t="str">
            <v>SB</v>
          </cell>
        </row>
        <row r="350">
          <cell r="A350" t="str">
            <v>WHITEGATES LANE WADHURST WTW</v>
          </cell>
          <cell r="B350">
            <v>4</v>
          </cell>
          <cell r="C350" t="str">
            <v>N</v>
          </cell>
          <cell r="D350" t="str">
            <v>SAS</v>
          </cell>
          <cell r="E350" t="str">
            <v/>
          </cell>
          <cell r="F350" t="str">
            <v xml:space="preserve">SAS </v>
          </cell>
          <cell r="G350" t="str">
            <v>CSAS</v>
          </cell>
        </row>
        <row r="351">
          <cell r="A351" t="str">
            <v>WHITEPARISH WTW</v>
          </cell>
          <cell r="B351">
            <v>6</v>
          </cell>
          <cell r="C351" t="str">
            <v>N</v>
          </cell>
          <cell r="D351" t="str">
            <v>SB</v>
          </cell>
          <cell r="E351" t="str">
            <v/>
          </cell>
          <cell r="F351" t="str">
            <v xml:space="preserve">SB </v>
          </cell>
          <cell r="G351" t="str">
            <v>SB</v>
          </cell>
        </row>
        <row r="352">
          <cell r="A352" t="str">
            <v>WHITEWALL CREEK WTW</v>
          </cell>
          <cell r="B352">
            <v>3</v>
          </cell>
          <cell r="C352" t="str">
            <v>N</v>
          </cell>
          <cell r="D352" t="str">
            <v>SB</v>
          </cell>
          <cell r="E352" t="str">
            <v/>
          </cell>
          <cell r="F352" t="str">
            <v xml:space="preserve">SB </v>
          </cell>
          <cell r="G352" t="str">
            <v>SB</v>
          </cell>
        </row>
        <row r="353">
          <cell r="A353" t="str">
            <v>WICKHAM WTW</v>
          </cell>
          <cell r="B353">
            <v>3</v>
          </cell>
          <cell r="C353" t="str">
            <v>N</v>
          </cell>
          <cell r="D353" t="str">
            <v>SB</v>
          </cell>
          <cell r="E353" t="str">
            <v/>
          </cell>
          <cell r="F353" t="str">
            <v xml:space="preserve">SB </v>
          </cell>
          <cell r="G353" t="str">
            <v>SB</v>
          </cell>
        </row>
        <row r="354">
          <cell r="A354" t="str">
            <v>WILLOW WOOD ST LAWRENCE WTW</v>
          </cell>
          <cell r="B354">
            <v>6</v>
          </cell>
          <cell r="C354" t="str">
            <v>N</v>
          </cell>
          <cell r="D354" t="str">
            <v>SB</v>
          </cell>
          <cell r="E354" t="str">
            <v/>
          </cell>
          <cell r="F354" t="str">
            <v xml:space="preserve">SB </v>
          </cell>
          <cell r="G354" t="str">
            <v>SB</v>
          </cell>
        </row>
        <row r="355">
          <cell r="A355" t="str">
            <v>WILMINGTON WTW</v>
          </cell>
          <cell r="B355">
            <v>4</v>
          </cell>
          <cell r="C355" t="str">
            <v>N</v>
          </cell>
          <cell r="D355" t="str">
            <v>SAS</v>
          </cell>
          <cell r="E355" t="str">
            <v/>
          </cell>
          <cell r="F355" t="str">
            <v xml:space="preserve">SAS </v>
          </cell>
          <cell r="G355" t="str">
            <v xml:space="preserve">CSAS   </v>
          </cell>
        </row>
        <row r="356">
          <cell r="A356" t="str">
            <v>WINCHELSEA BEACH WTW</v>
          </cell>
          <cell r="B356">
            <v>3</v>
          </cell>
          <cell r="C356" t="str">
            <v>N</v>
          </cell>
          <cell r="D356" t="str">
            <v>SB</v>
          </cell>
          <cell r="E356" t="str">
            <v/>
          </cell>
          <cell r="F356" t="str">
            <v xml:space="preserve">SB </v>
          </cell>
          <cell r="G356" t="str">
            <v>SB</v>
          </cell>
        </row>
        <row r="357">
          <cell r="A357" t="str">
            <v>WINDMILL HILL HERSTMONCEUX WTW</v>
          </cell>
          <cell r="B357">
            <v>7</v>
          </cell>
          <cell r="C357" t="str">
            <v>Y</v>
          </cell>
          <cell r="D357" t="str">
            <v>SB</v>
          </cell>
          <cell r="E357" t="str">
            <v>Cphos</v>
          </cell>
          <cell r="F357" t="str">
            <v>SB Cphos</v>
          </cell>
          <cell r="G357" t="str">
            <v>SB Cphos</v>
          </cell>
        </row>
        <row r="358">
          <cell r="A358" t="str">
            <v>WINEHAM WTW</v>
          </cell>
          <cell r="B358">
            <v>3</v>
          </cell>
          <cell r="C358" t="str">
            <v>N</v>
          </cell>
          <cell r="D358" t="str">
            <v>SB</v>
          </cell>
          <cell r="E358" t="str">
            <v/>
          </cell>
          <cell r="F358" t="str">
            <v xml:space="preserve">SB </v>
          </cell>
          <cell r="G358" t="str">
            <v>SB</v>
          </cell>
        </row>
        <row r="359">
          <cell r="A359" t="str">
            <v>WISBOROUGH GREEN WTW</v>
          </cell>
          <cell r="B359">
            <v>3</v>
          </cell>
          <cell r="C359" t="str">
            <v>N</v>
          </cell>
          <cell r="D359" t="str">
            <v>SB</v>
          </cell>
          <cell r="E359" t="str">
            <v/>
          </cell>
          <cell r="F359" t="str">
            <v xml:space="preserve">SB </v>
          </cell>
          <cell r="G359" t="str">
            <v>SB</v>
          </cell>
        </row>
        <row r="360">
          <cell r="A360" t="str">
            <v>WISTON WTW</v>
          </cell>
          <cell r="B360">
            <v>2</v>
          </cell>
          <cell r="C360" t="str">
            <v>N</v>
          </cell>
          <cell r="D360" t="str">
            <v>SAS</v>
          </cell>
          <cell r="E360" t="str">
            <v/>
          </cell>
          <cell r="F360" t="str">
            <v xml:space="preserve">SAS </v>
          </cell>
          <cell r="G360" t="str">
            <v>SAS</v>
          </cell>
        </row>
        <row r="361">
          <cell r="A361" t="str">
            <v>WITTERSHAM WTW</v>
          </cell>
          <cell r="B361">
            <v>3</v>
          </cell>
          <cell r="C361" t="str">
            <v>N</v>
          </cell>
          <cell r="D361" t="str">
            <v>SB</v>
          </cell>
          <cell r="E361" t="str">
            <v/>
          </cell>
          <cell r="F361" t="str">
            <v xml:space="preserve">SB </v>
          </cell>
          <cell r="G361" t="str">
            <v>SB</v>
          </cell>
        </row>
        <row r="362">
          <cell r="A362" t="str">
            <v>WIVELSFIELD WTW</v>
          </cell>
          <cell r="B362">
            <v>7</v>
          </cell>
          <cell r="C362" t="str">
            <v>Y</v>
          </cell>
          <cell r="D362" t="str">
            <v>SB</v>
          </cell>
          <cell r="E362" t="str">
            <v>Cphos</v>
          </cell>
          <cell r="F362" t="str">
            <v>SB Cphos</v>
          </cell>
          <cell r="G362" t="str">
            <v>SB Cphos</v>
          </cell>
        </row>
        <row r="363">
          <cell r="A363" t="str">
            <v>WOODCHURCH WTW</v>
          </cell>
          <cell r="B363">
            <v>7</v>
          </cell>
          <cell r="C363" t="str">
            <v>Y</v>
          </cell>
          <cell r="D363" t="str">
            <v>SB</v>
          </cell>
          <cell r="E363" t="str">
            <v>Cphos</v>
          </cell>
          <cell r="F363" t="str">
            <v>SB Cphos</v>
          </cell>
          <cell r="G363" t="str">
            <v>SB Cphos</v>
          </cell>
        </row>
        <row r="364">
          <cell r="A364" t="str">
            <v>WOOLSTON WTW</v>
          </cell>
          <cell r="B364">
            <v>5</v>
          </cell>
          <cell r="C364" t="str">
            <v>Y</v>
          </cell>
          <cell r="D364" t="str">
            <v>SAS</v>
          </cell>
          <cell r="E364"/>
          <cell r="F364" t="str">
            <v xml:space="preserve">SAS </v>
          </cell>
          <cell r="G364" t="str">
            <v>SAS</v>
          </cell>
        </row>
        <row r="365">
          <cell r="A365" t="str">
            <v>WOULDHAM WTW</v>
          </cell>
          <cell r="B365">
            <v>3</v>
          </cell>
          <cell r="C365" t="str">
            <v>N</v>
          </cell>
          <cell r="D365" t="str">
            <v>SB</v>
          </cell>
          <cell r="E365" t="str">
            <v/>
          </cell>
          <cell r="F365" t="str">
            <v xml:space="preserve">SB </v>
          </cell>
          <cell r="G365" t="str">
            <v>SB</v>
          </cell>
        </row>
        <row r="366">
          <cell r="A366" t="str">
            <v>WROXALL WTW</v>
          </cell>
          <cell r="B366">
            <v>5</v>
          </cell>
          <cell r="C366" t="str">
            <v>Y</v>
          </cell>
          <cell r="D366" t="str">
            <v>SAS</v>
          </cell>
          <cell r="E366" t="str">
            <v>Cphos</v>
          </cell>
          <cell r="F366" t="str">
            <v>SAS Cphos</v>
          </cell>
          <cell r="G366" t="str">
            <v>CSAS Cphos</v>
          </cell>
        </row>
        <row r="367">
          <cell r="A367" t="str">
            <v>WYE WTW</v>
          </cell>
          <cell r="B367">
            <v>3</v>
          </cell>
          <cell r="C367" t="str">
            <v>N</v>
          </cell>
          <cell r="D367" t="str">
            <v>SB</v>
          </cell>
          <cell r="E367" t="str">
            <v/>
          </cell>
          <cell r="F367" t="str">
            <v xml:space="preserve">SB </v>
          </cell>
          <cell r="G367" t="str">
            <v>SB</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ludge-cess"/>
      <sheetName val="NonH and PNR on schedule"/>
      <sheetName val="cake"/>
      <sheetName val="Budget Disposal Sites"/>
      <sheetName val="Collection_freq_vlookup"/>
      <sheetName val="2014FPMlookup"/>
      <sheetName val="Annual volume pivot"/>
    </sheetNames>
    <sheetDataSet>
      <sheetData sheetId="0">
        <row r="1">
          <cell r="D1" t="str">
            <v>Site Number</v>
          </cell>
          <cell r="E1" t="str">
            <v xml:space="preserve">Collection Site </v>
          </cell>
          <cell r="F1" t="str">
            <v>Site Number</v>
          </cell>
          <cell r="G1" t="str">
            <v>Disposal Site</v>
          </cell>
          <cell r="H1" t="str">
            <v>Mon</v>
          </cell>
          <cell r="I1" t="str">
            <v>Tue</v>
          </cell>
          <cell r="J1" t="str">
            <v>Wed</v>
          </cell>
          <cell r="K1" t="str">
            <v>Thu</v>
          </cell>
          <cell r="L1" t="str">
            <v>Fri</v>
          </cell>
          <cell r="M1" t="str">
            <v>Sat</v>
          </cell>
          <cell r="N1" t="str">
            <v>Sun</v>
          </cell>
          <cell r="O1" t="str">
            <v>Collection Volume over a week</v>
          </cell>
          <cell r="P1" t="str">
            <v>vlookup</v>
          </cell>
          <cell r="Q1" t="str">
            <v>MD109</v>
          </cell>
          <cell r="R1" t="str">
            <v xml:space="preserve">Comments - </v>
          </cell>
          <cell r="S1" t="str">
            <v>Process Scientist (1st choice) / Op Man WSW</v>
          </cell>
          <cell r="T1" t="str">
            <v>Current Vehicle Size</v>
          </cell>
          <cell r="U1" t="str">
            <v>Max Vehicle Size</v>
          </cell>
          <cell r="V1" t="str">
            <v>Annual Volume</v>
          </cell>
          <cell r="W1" t="str">
            <v>Collection Freq</v>
          </cell>
        </row>
        <row r="2">
          <cell r="D2">
            <v>100863</v>
          </cell>
          <cell r="E2" t="str">
            <v>Alfriston WTW</v>
          </cell>
          <cell r="F2">
            <v>100532</v>
          </cell>
          <cell r="G2" t="str">
            <v>Hailsham North WTW</v>
          </cell>
          <cell r="H2">
            <v>0</v>
          </cell>
          <cell r="I2">
            <v>0</v>
          </cell>
          <cell r="J2">
            <v>0</v>
          </cell>
          <cell r="K2">
            <v>18.2</v>
          </cell>
          <cell r="L2">
            <v>0</v>
          </cell>
          <cell r="M2">
            <v>0</v>
          </cell>
          <cell r="N2">
            <v>0</v>
          </cell>
          <cell r="O2">
            <v>18.2</v>
          </cell>
          <cell r="S2" t="str">
            <v>Acelya Cakariz-Hayes</v>
          </cell>
          <cell r="T2">
            <v>4</v>
          </cell>
          <cell r="U2">
            <v>4</v>
          </cell>
          <cell r="V2">
            <v>946.4</v>
          </cell>
          <cell r="W2" t="str">
            <v>Weekly</v>
          </cell>
        </row>
        <row r="3">
          <cell r="D3">
            <v>100181</v>
          </cell>
          <cell r="E3" t="str">
            <v>Amberley WTW</v>
          </cell>
          <cell r="F3">
            <v>107426</v>
          </cell>
          <cell r="G3" t="str">
            <v>Ford WTW</v>
          </cell>
          <cell r="H3">
            <v>0</v>
          </cell>
          <cell r="I3">
            <v>0</v>
          </cell>
          <cell r="J3">
            <v>18.2</v>
          </cell>
          <cell r="K3">
            <v>0</v>
          </cell>
          <cell r="L3">
            <v>0</v>
          </cell>
          <cell r="M3">
            <v>0</v>
          </cell>
          <cell r="N3">
            <v>0</v>
          </cell>
          <cell r="O3">
            <v>18.2</v>
          </cell>
          <cell r="R3" t="str">
            <v>Please meet Gary Wilson 07393 785842 at 07:30 so he can assist.  Loads can only be taken on a Wednesday due to an agreement with the local farmer.</v>
          </cell>
          <cell r="S3" t="str">
            <v>Jemma Pierce</v>
          </cell>
          <cell r="T3">
            <v>4</v>
          </cell>
          <cell r="U3">
            <v>4</v>
          </cell>
          <cell r="V3">
            <v>315.46666666666664</v>
          </cell>
          <cell r="W3" t="str">
            <v>3 Weeks</v>
          </cell>
        </row>
        <row r="4">
          <cell r="D4">
            <v>101775</v>
          </cell>
          <cell r="E4" t="str">
            <v>Ansty WTW</v>
          </cell>
          <cell r="F4">
            <v>101905</v>
          </cell>
          <cell r="G4" t="str">
            <v>Goddards Green WTW</v>
          </cell>
          <cell r="H4">
            <v>0</v>
          </cell>
          <cell r="I4">
            <v>0</v>
          </cell>
          <cell r="J4">
            <v>0</v>
          </cell>
          <cell r="K4">
            <v>27.2</v>
          </cell>
          <cell r="L4">
            <v>0</v>
          </cell>
          <cell r="M4">
            <v>0</v>
          </cell>
          <cell r="N4">
            <v>0</v>
          </cell>
          <cell r="O4">
            <v>27.2</v>
          </cell>
          <cell r="S4" t="str">
            <v>Graeme Vincent</v>
          </cell>
          <cell r="T4">
            <v>3</v>
          </cell>
          <cell r="U4">
            <v>3</v>
          </cell>
          <cell r="V4">
            <v>707.19999999999993</v>
          </cell>
          <cell r="W4" t="str">
            <v>Fortnightly</v>
          </cell>
        </row>
        <row r="5">
          <cell r="D5">
            <v>101974</v>
          </cell>
          <cell r="E5" t="str">
            <v>Appledore WTW</v>
          </cell>
          <cell r="F5">
            <v>101753</v>
          </cell>
          <cell r="G5" t="str">
            <v>Ashford WTW</v>
          </cell>
          <cell r="H5">
            <v>0</v>
          </cell>
          <cell r="I5">
            <v>0</v>
          </cell>
          <cell r="J5">
            <v>0</v>
          </cell>
          <cell r="K5">
            <v>36.4</v>
          </cell>
          <cell r="L5">
            <v>0</v>
          </cell>
          <cell r="M5">
            <v>0</v>
          </cell>
          <cell r="N5">
            <v>0</v>
          </cell>
          <cell r="O5">
            <v>36.4</v>
          </cell>
          <cell r="R5" t="str">
            <v>Please can driver(s) meet site op Ian Howard 07880 132392 at 08:00am. Op must be on site to assist. The outlet &amp; inlet valve must be closed before loads are taken &amp; then opened before leaving site</v>
          </cell>
          <cell r="S5" t="str">
            <v>Kieran Waller</v>
          </cell>
          <cell r="T5">
            <v>4</v>
          </cell>
          <cell r="U5">
            <v>4</v>
          </cell>
          <cell r="V5">
            <v>946.4</v>
          </cell>
          <cell r="W5" t="str">
            <v>Fortnightly</v>
          </cell>
        </row>
        <row r="6">
          <cell r="D6">
            <v>101392</v>
          </cell>
          <cell r="E6" t="str">
            <v>Ardingly WTW</v>
          </cell>
          <cell r="F6">
            <v>100676</v>
          </cell>
          <cell r="G6" t="str">
            <v>Scaynes Hill WTW</v>
          </cell>
          <cell r="H6">
            <v>18.2</v>
          </cell>
          <cell r="I6">
            <v>0</v>
          </cell>
          <cell r="J6">
            <v>0</v>
          </cell>
          <cell r="K6">
            <v>18.2</v>
          </cell>
          <cell r="L6">
            <v>0</v>
          </cell>
          <cell r="M6">
            <v>0</v>
          </cell>
          <cell r="N6">
            <v>0</v>
          </cell>
          <cell r="O6">
            <v>36.4</v>
          </cell>
          <cell r="R6" t="str">
            <v>Combi lock on the middle gate, Code is 3009. NO LOADS TO BE REMOVED BEFORE 0745HRS. Any Dropped Loads must be collected within 2 days. 1st gate lock 7272. Shut all gates when entering and leaving site</v>
          </cell>
          <cell r="S6" t="str">
            <v>Graeme Vincent</v>
          </cell>
          <cell r="T6">
            <v>4</v>
          </cell>
          <cell r="U6">
            <v>4</v>
          </cell>
          <cell r="V6">
            <v>1892.8</v>
          </cell>
          <cell r="W6" t="str">
            <v>Weekly</v>
          </cell>
        </row>
        <row r="7">
          <cell r="D7">
            <v>101675</v>
          </cell>
          <cell r="E7" t="str">
            <v>Ashington WTW</v>
          </cell>
          <cell r="F7">
            <v>101905</v>
          </cell>
          <cell r="G7" t="str">
            <v>Goddards Green WTW</v>
          </cell>
          <cell r="H7">
            <v>18.2</v>
          </cell>
          <cell r="I7">
            <v>0</v>
          </cell>
          <cell r="J7">
            <v>18.2</v>
          </cell>
          <cell r="K7">
            <v>0</v>
          </cell>
          <cell r="L7">
            <v>18.2</v>
          </cell>
          <cell r="M7">
            <v>0</v>
          </cell>
          <cell r="N7">
            <v>0</v>
          </cell>
          <cell r="O7">
            <v>54.599999999999994</v>
          </cell>
          <cell r="R7" t="str">
            <v>Critical Site, Operate the blower in hand during loading of sludge, the control is situated just inside the door in the sludge building adjacent to the loading point, it is signed up. Sign Site Diary.</v>
          </cell>
          <cell r="S7" t="str">
            <v>Mark Hunton</v>
          </cell>
          <cell r="T7">
            <v>6</v>
          </cell>
          <cell r="U7">
            <v>6</v>
          </cell>
          <cell r="V7">
            <v>2839.2</v>
          </cell>
          <cell r="W7" t="str">
            <v>Weekly</v>
          </cell>
        </row>
        <row r="8">
          <cell r="D8">
            <v>102314</v>
          </cell>
          <cell r="E8" t="str">
            <v>Ashlett Creek Fawley WTW</v>
          </cell>
          <cell r="F8">
            <v>103202</v>
          </cell>
          <cell r="G8" t="str">
            <v>Slowhill Copse Marchwood WTW</v>
          </cell>
          <cell r="H8">
            <v>27.3</v>
          </cell>
          <cell r="I8">
            <v>27.3</v>
          </cell>
          <cell r="J8">
            <v>0</v>
          </cell>
          <cell r="K8">
            <v>27.3</v>
          </cell>
          <cell r="L8">
            <v>18.2</v>
          </cell>
          <cell r="M8">
            <v>18.2</v>
          </cell>
          <cell r="N8">
            <v>0</v>
          </cell>
          <cell r="O8">
            <v>118.30000000000001</v>
          </cell>
          <cell r="S8" t="str">
            <v>Rachael Giles</v>
          </cell>
          <cell r="T8" t="str">
            <v>4 &amp; 6</v>
          </cell>
          <cell r="U8">
            <v>6</v>
          </cell>
          <cell r="V8">
            <v>6151.6</v>
          </cell>
          <cell r="W8" t="str">
            <v>Weekly</v>
          </cell>
        </row>
        <row r="9">
          <cell r="D9">
            <v>101834</v>
          </cell>
          <cell r="E9" t="str">
            <v>Balcombe WTW</v>
          </cell>
          <cell r="F9">
            <v>101905</v>
          </cell>
          <cell r="G9" t="str">
            <v>Goddards Green WTW</v>
          </cell>
          <cell r="H9">
            <v>18.2</v>
          </cell>
          <cell r="I9">
            <v>0</v>
          </cell>
          <cell r="J9">
            <v>18.2</v>
          </cell>
          <cell r="K9">
            <v>0</v>
          </cell>
          <cell r="L9">
            <v>18.2</v>
          </cell>
          <cell r="M9">
            <v>0</v>
          </cell>
          <cell r="N9">
            <v>0</v>
          </cell>
          <cell r="O9">
            <v>54.599999999999994</v>
          </cell>
          <cell r="R9" t="str">
            <v>Critical Site.  Loads to be removed after 1200hrsto give site op opportunity to decant. Tank only holds 2 loads, if you need assistance please call site op.</v>
          </cell>
          <cell r="S9" t="str">
            <v>Graeme Vincent</v>
          </cell>
          <cell r="T9">
            <v>4</v>
          </cell>
          <cell r="U9">
            <v>4</v>
          </cell>
          <cell r="V9">
            <v>2839.2</v>
          </cell>
          <cell r="W9" t="str">
            <v>Weekly</v>
          </cell>
        </row>
        <row r="10">
          <cell r="D10">
            <v>101124</v>
          </cell>
          <cell r="E10" t="str">
            <v>Bank WTW</v>
          </cell>
          <cell r="F10">
            <v>103202</v>
          </cell>
          <cell r="G10" t="str">
            <v>Slowhill Copse Marchwood WTW</v>
          </cell>
          <cell r="H10">
            <v>13.6</v>
          </cell>
          <cell r="I10">
            <v>0</v>
          </cell>
          <cell r="J10">
            <v>0</v>
          </cell>
          <cell r="K10">
            <v>0</v>
          </cell>
          <cell r="L10">
            <v>0</v>
          </cell>
          <cell r="M10">
            <v>0</v>
          </cell>
          <cell r="N10">
            <v>0</v>
          </cell>
          <cell r="O10">
            <v>13.6</v>
          </cell>
          <cell r="R10" t="str">
            <v>Call Andre 07796708058 2hrs before arrival, siteOp must be in attendance / direct driver to correct tank, must sign site diary."</v>
          </cell>
          <cell r="S10" t="str">
            <v>Rachael Giles</v>
          </cell>
          <cell r="T10">
            <v>3</v>
          </cell>
          <cell r="U10">
            <v>4</v>
          </cell>
          <cell r="V10">
            <v>707.19999999999993</v>
          </cell>
          <cell r="W10" t="str">
            <v>Weekly</v>
          </cell>
        </row>
        <row r="11">
          <cell r="D11">
            <v>102919</v>
          </cell>
          <cell r="E11" t="str">
            <v>Barcombe Church WTW</v>
          </cell>
          <cell r="F11">
            <v>101905</v>
          </cell>
          <cell r="G11" t="str">
            <v>Goddards Green WTW</v>
          </cell>
          <cell r="H11">
            <v>0</v>
          </cell>
          <cell r="I11">
            <v>0</v>
          </cell>
          <cell r="J11">
            <v>0</v>
          </cell>
          <cell r="K11">
            <v>0</v>
          </cell>
          <cell r="L11">
            <v>0</v>
          </cell>
          <cell r="M11">
            <v>0</v>
          </cell>
          <cell r="N11">
            <v>0</v>
          </cell>
          <cell r="O11">
            <v>0</v>
          </cell>
          <cell r="R11" t="str">
            <v>2k with max 3 inch hose on board.</v>
          </cell>
          <cell r="S11" t="str">
            <v>Graeme Vincent</v>
          </cell>
          <cell r="T11">
            <v>2</v>
          </cell>
          <cell r="U11">
            <v>2</v>
          </cell>
          <cell r="W11" t="str">
            <v>AD HOC</v>
          </cell>
        </row>
        <row r="12">
          <cell r="D12">
            <v>101886</v>
          </cell>
          <cell r="E12" t="str">
            <v>Barcombe New WTW</v>
          </cell>
          <cell r="F12">
            <v>100532</v>
          </cell>
          <cell r="G12" t="str">
            <v>Hailsham North WTW</v>
          </cell>
          <cell r="H12">
            <v>54.6</v>
          </cell>
          <cell r="I12">
            <v>0</v>
          </cell>
          <cell r="J12">
            <v>0</v>
          </cell>
          <cell r="K12">
            <v>0</v>
          </cell>
          <cell r="L12">
            <v>0</v>
          </cell>
          <cell r="M12">
            <v>0</v>
          </cell>
          <cell r="N12">
            <v>0</v>
          </cell>
          <cell r="O12">
            <v>54.6</v>
          </cell>
          <cell r="R12" t="str">
            <v>Collection Date NOT to be Changed! Strict 5mph speed limit due to turkeys on farm</v>
          </cell>
          <cell r="S12" t="str">
            <v>Christos Pierides</v>
          </cell>
          <cell r="T12">
            <v>6</v>
          </cell>
          <cell r="U12">
            <v>6</v>
          </cell>
          <cell r="V12">
            <v>2839.2000000000003</v>
          </cell>
          <cell r="W12" t="str">
            <v>Weekly</v>
          </cell>
        </row>
        <row r="13">
          <cell r="D13">
            <v>100122</v>
          </cell>
          <cell r="E13" t="str">
            <v>Barn Close Ashmansworth WTW</v>
          </cell>
          <cell r="F13">
            <v>101246</v>
          </cell>
          <cell r="G13" t="str">
            <v>Fullerton WTW</v>
          </cell>
          <cell r="H13">
            <v>9.1</v>
          </cell>
          <cell r="I13">
            <v>0</v>
          </cell>
          <cell r="J13">
            <v>0</v>
          </cell>
          <cell r="K13">
            <v>0</v>
          </cell>
          <cell r="L13">
            <v>0</v>
          </cell>
          <cell r="M13">
            <v>0</v>
          </cell>
          <cell r="N13">
            <v>0</v>
          </cell>
          <cell r="O13">
            <v>9.1</v>
          </cell>
          <cell r="S13" t="str">
            <v>James Moss</v>
          </cell>
          <cell r="T13">
            <v>4</v>
          </cell>
          <cell r="U13">
            <v>4</v>
          </cell>
          <cell r="V13">
            <v>236.6</v>
          </cell>
          <cell r="W13" t="str">
            <v>Fortnightly</v>
          </cell>
        </row>
        <row r="14">
          <cell r="D14">
            <v>100827</v>
          </cell>
          <cell r="E14" t="str">
            <v>Barns Green WTW</v>
          </cell>
          <cell r="F14">
            <v>102406</v>
          </cell>
          <cell r="G14" t="str">
            <v>Goddards Green WTW</v>
          </cell>
          <cell r="H14">
            <v>0</v>
          </cell>
          <cell r="I14">
            <v>13.6</v>
          </cell>
          <cell r="J14">
            <v>0</v>
          </cell>
          <cell r="K14">
            <v>13.6</v>
          </cell>
          <cell r="L14">
            <v>0</v>
          </cell>
          <cell r="M14">
            <v>0</v>
          </cell>
          <cell r="N14">
            <v>0</v>
          </cell>
          <cell r="O14">
            <v>27.2</v>
          </cell>
          <cell r="S14" t="str">
            <v>Susie Harries</v>
          </cell>
          <cell r="T14">
            <v>3</v>
          </cell>
          <cell r="U14">
            <v>4</v>
          </cell>
          <cell r="V14">
            <v>1414.3999999999999</v>
          </cell>
          <cell r="W14" t="str">
            <v>Weekly</v>
          </cell>
        </row>
        <row r="15">
          <cell r="D15">
            <v>103056</v>
          </cell>
          <cell r="E15" t="str">
            <v>Barton Stacey WTW</v>
          </cell>
          <cell r="F15">
            <v>101246</v>
          </cell>
          <cell r="G15" t="str">
            <v>Fullerton WTW</v>
          </cell>
          <cell r="H15">
            <v>0</v>
          </cell>
          <cell r="I15">
            <v>0</v>
          </cell>
          <cell r="J15">
            <v>54.6</v>
          </cell>
          <cell r="K15">
            <v>0</v>
          </cell>
          <cell r="L15">
            <v>0</v>
          </cell>
          <cell r="M15">
            <v>0</v>
          </cell>
          <cell r="N15">
            <v>0</v>
          </cell>
          <cell r="O15">
            <v>54.6</v>
          </cell>
          <cell r="R15" t="str">
            <v>Load not to be collected before 0900hrs</v>
          </cell>
          <cell r="S15" t="str">
            <v>James Moss</v>
          </cell>
          <cell r="T15">
            <v>6</v>
          </cell>
          <cell r="U15">
            <v>6</v>
          </cell>
          <cell r="V15">
            <v>2839.2000000000003</v>
          </cell>
          <cell r="W15" t="str">
            <v>Weekly</v>
          </cell>
        </row>
        <row r="16">
          <cell r="D16">
            <v>102534</v>
          </cell>
          <cell r="E16" t="str">
            <v>Battle WTW</v>
          </cell>
          <cell r="F16">
            <v>100532</v>
          </cell>
          <cell r="G16" t="str">
            <v>Hailsham North WTW</v>
          </cell>
          <cell r="H16">
            <v>18.2</v>
          </cell>
          <cell r="I16">
            <v>18.2</v>
          </cell>
          <cell r="J16">
            <v>18.2</v>
          </cell>
          <cell r="K16">
            <v>0</v>
          </cell>
          <cell r="L16">
            <v>18.2</v>
          </cell>
          <cell r="M16">
            <v>0</v>
          </cell>
          <cell r="N16">
            <v>0</v>
          </cell>
          <cell r="O16">
            <v>72.8</v>
          </cell>
          <cell r="R16" t="str">
            <v>Please Sign Site Diary. Remove load from the SHT &amp; only top up from the PFT if needed. Ensure Valve is secure.</v>
          </cell>
          <cell r="S16" t="str">
            <v>Paul Clark</v>
          </cell>
          <cell r="T16">
            <v>4</v>
          </cell>
          <cell r="U16">
            <v>4</v>
          </cell>
          <cell r="V16">
            <v>3785.6</v>
          </cell>
          <cell r="W16" t="str">
            <v>Weekly</v>
          </cell>
        </row>
        <row r="17">
          <cell r="D17">
            <v>100345</v>
          </cell>
          <cell r="E17" t="str">
            <v>Beaulieu Village WTW</v>
          </cell>
          <cell r="F17">
            <v>103202</v>
          </cell>
          <cell r="G17" t="str">
            <v>Slowhill Copse Marchwood WTW</v>
          </cell>
          <cell r="H17">
            <v>0</v>
          </cell>
          <cell r="I17">
            <v>13.6</v>
          </cell>
          <cell r="J17">
            <v>0</v>
          </cell>
          <cell r="K17">
            <v>0</v>
          </cell>
          <cell r="L17">
            <v>13.6</v>
          </cell>
          <cell r="M17">
            <v>0</v>
          </cell>
          <cell r="N17">
            <v>0</v>
          </cell>
          <cell r="O17">
            <v>27.2</v>
          </cell>
          <cell r="S17" t="str">
            <v>Rachael Giles</v>
          </cell>
          <cell r="T17">
            <v>3</v>
          </cell>
          <cell r="U17">
            <v>4</v>
          </cell>
          <cell r="V17">
            <v>1414.3999999999999</v>
          </cell>
          <cell r="W17" t="str">
            <v>Weekly</v>
          </cell>
        </row>
        <row r="18">
          <cell r="D18">
            <v>102476</v>
          </cell>
          <cell r="E18" t="str">
            <v>Beckley WTW</v>
          </cell>
          <cell r="F18">
            <v>101753</v>
          </cell>
          <cell r="G18" t="str">
            <v>Ashford WTW</v>
          </cell>
          <cell r="H18">
            <v>0</v>
          </cell>
          <cell r="I18">
            <v>9.1</v>
          </cell>
          <cell r="J18">
            <v>0</v>
          </cell>
          <cell r="K18">
            <v>0</v>
          </cell>
          <cell r="L18">
            <v>0</v>
          </cell>
          <cell r="M18">
            <v>0</v>
          </cell>
          <cell r="N18">
            <v>0</v>
          </cell>
          <cell r="O18">
            <v>9.1</v>
          </cell>
          <cell r="R18" t="str">
            <v>Critical Site - Do Not Drop Loads, padlock code 7272</v>
          </cell>
          <cell r="S18" t="str">
            <v>Pramila Phuyal</v>
          </cell>
          <cell r="T18">
            <v>2</v>
          </cell>
          <cell r="U18">
            <v>3</v>
          </cell>
          <cell r="V18">
            <v>473.2</v>
          </cell>
          <cell r="W18" t="str">
            <v>Weekly</v>
          </cell>
        </row>
        <row r="19">
          <cell r="D19">
            <v>102983</v>
          </cell>
          <cell r="E19" t="str">
            <v>Benenden WTW</v>
          </cell>
          <cell r="F19">
            <v>101753</v>
          </cell>
          <cell r="G19" t="str">
            <v>Ashford WTW</v>
          </cell>
          <cell r="H19">
            <v>0</v>
          </cell>
          <cell r="I19">
            <v>13.6</v>
          </cell>
          <cell r="J19">
            <v>0</v>
          </cell>
          <cell r="K19">
            <v>13.6</v>
          </cell>
          <cell r="L19">
            <v>0</v>
          </cell>
          <cell r="M19">
            <v>0</v>
          </cell>
          <cell r="N19">
            <v>0</v>
          </cell>
          <cell r="O19">
            <v>27.2</v>
          </cell>
          <cell r="R19" t="str">
            <v>Critical Site - Do Not Drop Loads</v>
          </cell>
          <cell r="S19" t="str">
            <v>Daniel Brown</v>
          </cell>
          <cell r="T19">
            <v>3</v>
          </cell>
          <cell r="U19">
            <v>3</v>
          </cell>
          <cell r="V19">
            <v>1414.3999999999999</v>
          </cell>
          <cell r="W19" t="str">
            <v>Weekly</v>
          </cell>
        </row>
        <row r="20">
          <cell r="D20">
            <v>102467</v>
          </cell>
          <cell r="E20" t="str">
            <v>Berwick WTW</v>
          </cell>
          <cell r="F20">
            <v>100532</v>
          </cell>
          <cell r="G20" t="str">
            <v>Hailsham North WTW</v>
          </cell>
          <cell r="H20">
            <v>0</v>
          </cell>
          <cell r="I20">
            <v>0</v>
          </cell>
          <cell r="J20">
            <v>0</v>
          </cell>
          <cell r="K20">
            <v>0</v>
          </cell>
          <cell r="L20">
            <v>13.6</v>
          </cell>
          <cell r="M20">
            <v>0</v>
          </cell>
          <cell r="N20">
            <v>0</v>
          </cell>
          <cell r="O20">
            <v>13.6</v>
          </cell>
          <cell r="R20" t="str">
            <v>Collect load from SHT.</v>
          </cell>
          <cell r="S20" t="str">
            <v>Acelya Cakariz-Hayes</v>
          </cell>
          <cell r="T20">
            <v>3</v>
          </cell>
          <cell r="U20">
            <v>4</v>
          </cell>
          <cell r="V20">
            <v>707.19999999999993</v>
          </cell>
          <cell r="W20" t="str">
            <v>Weekly</v>
          </cell>
        </row>
        <row r="21">
          <cell r="D21">
            <v>102589</v>
          </cell>
          <cell r="E21" t="str">
            <v>Bethersden WTW</v>
          </cell>
          <cell r="F21">
            <v>101753</v>
          </cell>
          <cell r="G21" t="str">
            <v>Ashford WTW</v>
          </cell>
          <cell r="H21">
            <v>0</v>
          </cell>
          <cell r="I21">
            <v>13.6</v>
          </cell>
          <cell r="J21">
            <v>0</v>
          </cell>
          <cell r="K21">
            <v>13.6</v>
          </cell>
          <cell r="L21">
            <v>0</v>
          </cell>
          <cell r="M21">
            <v>0</v>
          </cell>
          <cell r="N21">
            <v>0</v>
          </cell>
          <cell r="O21">
            <v>27.2</v>
          </cell>
          <cell r="R21" t="str">
            <v>Critical Site remove loads from SHT</v>
          </cell>
          <cell r="S21" t="str">
            <v>Lucy Barrett</v>
          </cell>
          <cell r="T21">
            <v>3</v>
          </cell>
          <cell r="U21">
            <v>3</v>
          </cell>
          <cell r="V21">
            <v>1414.3999999999999</v>
          </cell>
          <cell r="W21" t="str">
            <v>Weekly</v>
          </cell>
        </row>
        <row r="22">
          <cell r="D22">
            <v>102931</v>
          </cell>
          <cell r="E22" t="str">
            <v>Bidborough WTW</v>
          </cell>
          <cell r="F22">
            <v>102708</v>
          </cell>
          <cell r="G22" t="str">
            <v>Ham Hill WTW</v>
          </cell>
          <cell r="H22">
            <v>13.6</v>
          </cell>
          <cell r="I22">
            <v>13.6</v>
          </cell>
          <cell r="J22">
            <v>13.6</v>
          </cell>
          <cell r="K22">
            <v>13.6</v>
          </cell>
          <cell r="L22">
            <v>13.6</v>
          </cell>
          <cell r="M22">
            <v>13.6</v>
          </cell>
          <cell r="N22">
            <v>0</v>
          </cell>
          <cell r="O22">
            <v>81.599999999999994</v>
          </cell>
          <cell r="R22" t="str">
            <v>Loads not to be removed before 0800hrs. Tanker to suck out the spill bund area if it is full. Scheduled sludge loads to be taken from the normal SHT tankering point. Please blow back into SHT to stir sludge prior to loading</v>
          </cell>
          <cell r="S22" t="str">
            <v>Rafal Kaminski</v>
          </cell>
          <cell r="T22">
            <v>3</v>
          </cell>
          <cell r="U22">
            <v>3</v>
          </cell>
          <cell r="V22">
            <v>4243.2</v>
          </cell>
          <cell r="W22" t="str">
            <v>Weekly</v>
          </cell>
        </row>
        <row r="23">
          <cell r="D23">
            <v>100627</v>
          </cell>
          <cell r="E23" t="str">
            <v>Biddenden WTW</v>
          </cell>
          <cell r="F23">
            <v>101753</v>
          </cell>
          <cell r="G23" t="str">
            <v>Ashford WTW</v>
          </cell>
          <cell r="H23">
            <v>0</v>
          </cell>
          <cell r="I23">
            <v>18.2</v>
          </cell>
          <cell r="J23">
            <v>0</v>
          </cell>
          <cell r="K23">
            <v>18.2</v>
          </cell>
          <cell r="L23">
            <v>18.2</v>
          </cell>
          <cell r="M23">
            <v>0</v>
          </cell>
          <cell r="N23">
            <v>0</v>
          </cell>
          <cell r="O23">
            <v>54.599999999999994</v>
          </cell>
          <cell r="R23" t="str">
            <v>Critical Site DO NOT DROP. SIGN SITE DIARY.Remove load from SHT. Tuesday load needs driver to attend with 4" to 3" Bauer coupling adapter &amp; @ 12:00 to allow op to desludge SAF prior to taking rest from SHT.</v>
          </cell>
          <cell r="S23" t="str">
            <v>Lucy Barrett</v>
          </cell>
          <cell r="T23">
            <v>4</v>
          </cell>
          <cell r="U23">
            <v>4</v>
          </cell>
          <cell r="V23">
            <v>2839.2</v>
          </cell>
          <cell r="W23" t="str">
            <v>Weekly</v>
          </cell>
        </row>
        <row r="24">
          <cell r="D24">
            <v>101238</v>
          </cell>
          <cell r="E24" t="str">
            <v>Billingshurst WTW</v>
          </cell>
          <cell r="F24">
            <v>102406</v>
          </cell>
          <cell r="G24" t="str">
            <v>Goddards Green WTW</v>
          </cell>
          <cell r="H24">
            <v>54.6</v>
          </cell>
          <cell r="I24">
            <v>54.6</v>
          </cell>
          <cell r="J24">
            <v>54.6</v>
          </cell>
          <cell r="K24">
            <v>54.6</v>
          </cell>
          <cell r="L24">
            <v>54.6</v>
          </cell>
          <cell r="M24">
            <v>27.3</v>
          </cell>
          <cell r="N24">
            <v>27.3</v>
          </cell>
          <cell r="O24">
            <v>327.60000000000002</v>
          </cell>
          <cell r="R24" t="str">
            <v>Critical Site Driver MUST connect onto the bauer coupling to take the loads, not put the hose over the handrailing into to the tank</v>
          </cell>
          <cell r="S24" t="str">
            <v>Susie Harries</v>
          </cell>
          <cell r="T24">
            <v>4</v>
          </cell>
          <cell r="U24">
            <v>6</v>
          </cell>
          <cell r="V24">
            <v>17035.2</v>
          </cell>
          <cell r="W24" t="str">
            <v>Weekly</v>
          </cell>
        </row>
        <row r="25">
          <cell r="D25">
            <v>100333</v>
          </cell>
          <cell r="E25" t="str">
            <v>Bilsington WTW</v>
          </cell>
          <cell r="F25">
            <v>101753</v>
          </cell>
          <cell r="G25" t="str">
            <v>Ashford WTW</v>
          </cell>
          <cell r="H25">
            <v>0</v>
          </cell>
          <cell r="I25">
            <v>13.6</v>
          </cell>
          <cell r="J25">
            <v>0</v>
          </cell>
          <cell r="K25">
            <v>0</v>
          </cell>
          <cell r="L25">
            <v>0</v>
          </cell>
          <cell r="M25">
            <v>0</v>
          </cell>
          <cell r="N25">
            <v>0</v>
          </cell>
          <cell r="O25">
            <v>13.6</v>
          </cell>
          <cell r="R25" t="str">
            <v>3k Tankers Only</v>
          </cell>
          <cell r="S25" t="str">
            <v>Kieran Waller</v>
          </cell>
          <cell r="T25">
            <v>3</v>
          </cell>
          <cell r="U25">
            <v>3</v>
          </cell>
          <cell r="V25">
            <v>353.59999999999997</v>
          </cell>
          <cell r="W25" t="str">
            <v>Fortnightly</v>
          </cell>
        </row>
        <row r="26">
          <cell r="D26">
            <v>100041</v>
          </cell>
          <cell r="E26" t="str">
            <v>Bishops Waltham WTW</v>
          </cell>
          <cell r="F26">
            <v>103202</v>
          </cell>
          <cell r="G26" t="str">
            <v>Slowhill Copse Marchwood WTW</v>
          </cell>
          <cell r="H26">
            <v>27.3</v>
          </cell>
          <cell r="I26">
            <v>27.3</v>
          </cell>
          <cell r="J26">
            <v>27.3</v>
          </cell>
          <cell r="K26">
            <v>27.3</v>
          </cell>
          <cell r="L26">
            <v>27.3</v>
          </cell>
          <cell r="M26">
            <v>27.3</v>
          </cell>
          <cell r="N26">
            <v>0</v>
          </cell>
          <cell r="O26">
            <v>163.80000000000001</v>
          </cell>
          <cell r="R26" t="str">
            <v>Attend site after 10:00 to collect scheduled loads to allow the site time to dewater</v>
          </cell>
          <cell r="S26" t="str">
            <v>Charlotte Widdows</v>
          </cell>
          <cell r="T26">
            <v>6</v>
          </cell>
          <cell r="U26">
            <v>6</v>
          </cell>
          <cell r="V26">
            <v>8517.6</v>
          </cell>
          <cell r="W26" t="str">
            <v>Weekly</v>
          </cell>
        </row>
        <row r="27">
          <cell r="D27">
            <v>102856</v>
          </cell>
          <cell r="E27" t="str">
            <v>Blackboys WTW</v>
          </cell>
          <cell r="F27">
            <v>100532</v>
          </cell>
          <cell r="G27" t="str">
            <v>Hailsham North WTW</v>
          </cell>
          <cell r="H27">
            <v>0</v>
          </cell>
          <cell r="I27">
            <v>0</v>
          </cell>
          <cell r="J27">
            <v>0</v>
          </cell>
          <cell r="K27">
            <v>0</v>
          </cell>
          <cell r="L27">
            <v>18.2</v>
          </cell>
          <cell r="M27">
            <v>0</v>
          </cell>
          <cell r="N27">
            <v>0</v>
          </cell>
          <cell r="O27">
            <v>18.2</v>
          </cell>
          <cell r="R27" t="str">
            <v>Please can the tanker remove the loads from all 3 tanks on site</v>
          </cell>
          <cell r="S27" t="str">
            <v>Acelya Cakariz-Hayes</v>
          </cell>
          <cell r="T27">
            <v>4</v>
          </cell>
          <cell r="U27">
            <v>4</v>
          </cell>
          <cell r="V27">
            <v>946.4</v>
          </cell>
          <cell r="W27" t="str">
            <v>Weekly</v>
          </cell>
        </row>
        <row r="28">
          <cell r="D28">
            <v>102861</v>
          </cell>
          <cell r="E28" t="str">
            <v>Blackham WTW</v>
          </cell>
          <cell r="F28">
            <v>100676</v>
          </cell>
          <cell r="G28" t="str">
            <v>Scaynes Hill WTW</v>
          </cell>
          <cell r="H28">
            <v>0</v>
          </cell>
          <cell r="I28">
            <v>0</v>
          </cell>
          <cell r="J28">
            <v>0</v>
          </cell>
          <cell r="K28">
            <v>27.2</v>
          </cell>
          <cell r="L28">
            <v>0</v>
          </cell>
          <cell r="M28">
            <v>0</v>
          </cell>
          <cell r="N28">
            <v>0</v>
          </cell>
          <cell r="O28">
            <v>27.2</v>
          </cell>
          <cell r="S28" t="str">
            <v>Rafal Kaminski</v>
          </cell>
          <cell r="T28">
            <v>3</v>
          </cell>
          <cell r="U28">
            <v>4</v>
          </cell>
          <cell r="V28">
            <v>707.19999999999993</v>
          </cell>
          <cell r="W28" t="str">
            <v>Fortnightly</v>
          </cell>
        </row>
        <row r="29">
          <cell r="D29">
            <v>101804</v>
          </cell>
          <cell r="E29" t="str">
            <v>Blackstone WTW</v>
          </cell>
          <cell r="F29">
            <v>101905</v>
          </cell>
          <cell r="G29" t="str">
            <v>Goddards Green WTW</v>
          </cell>
          <cell r="H29">
            <v>0</v>
          </cell>
          <cell r="I29">
            <v>9.1</v>
          </cell>
          <cell r="J29">
            <v>0</v>
          </cell>
          <cell r="K29">
            <v>0</v>
          </cell>
          <cell r="L29">
            <v>0</v>
          </cell>
          <cell r="M29">
            <v>0</v>
          </cell>
          <cell r="N29">
            <v>0</v>
          </cell>
          <cell r="O29">
            <v>9.1</v>
          </cell>
          <cell r="S29" t="str">
            <v>Graeme Vincent</v>
          </cell>
          <cell r="T29">
            <v>2</v>
          </cell>
          <cell r="U29" t="str">
            <v>3k rear steer</v>
          </cell>
          <cell r="V29">
            <v>118.3</v>
          </cell>
          <cell r="W29" t="str">
            <v>4 Weeks</v>
          </cell>
        </row>
        <row r="30">
          <cell r="D30">
            <v>101757</v>
          </cell>
          <cell r="E30" t="str">
            <v>Bodle Street Green WTW</v>
          </cell>
          <cell r="F30">
            <v>100532</v>
          </cell>
          <cell r="G30" t="str">
            <v>Hailsham North WTW</v>
          </cell>
          <cell r="H30">
            <v>0</v>
          </cell>
          <cell r="I30">
            <v>13.6</v>
          </cell>
          <cell r="J30">
            <v>0</v>
          </cell>
          <cell r="K30">
            <v>0</v>
          </cell>
          <cell r="L30">
            <v>0</v>
          </cell>
          <cell r="M30">
            <v>0</v>
          </cell>
          <cell r="N30">
            <v>0</v>
          </cell>
          <cell r="O30">
            <v>13.6</v>
          </cell>
          <cell r="R30" t="str">
            <v>Remove Load at 0800hrs no Earlier. Take from PST &amp; Final Tank</v>
          </cell>
          <cell r="S30" t="str">
            <v>Paul Clark</v>
          </cell>
          <cell r="T30">
            <v>3</v>
          </cell>
          <cell r="U30">
            <v>3</v>
          </cell>
          <cell r="V30">
            <v>176.79999999999998</v>
          </cell>
          <cell r="W30" t="str">
            <v>4 Weeks</v>
          </cell>
        </row>
        <row r="31">
          <cell r="D31">
            <v>101363</v>
          </cell>
          <cell r="E31" t="str">
            <v>Boldre WTW</v>
          </cell>
          <cell r="F31">
            <v>103202</v>
          </cell>
          <cell r="G31" t="str">
            <v>Slowhill Copse Marchwood WTW</v>
          </cell>
          <cell r="H31">
            <v>0</v>
          </cell>
          <cell r="I31">
            <v>0</v>
          </cell>
          <cell r="J31">
            <v>0</v>
          </cell>
          <cell r="K31">
            <v>13.6</v>
          </cell>
          <cell r="L31">
            <v>0</v>
          </cell>
          <cell r="M31">
            <v>0</v>
          </cell>
          <cell r="N31">
            <v>0</v>
          </cell>
          <cell r="O31">
            <v>13.6</v>
          </cell>
          <cell r="S31" t="str">
            <v>Rachael Giles</v>
          </cell>
          <cell r="T31">
            <v>3</v>
          </cell>
          <cell r="U31">
            <v>4</v>
          </cell>
          <cell r="V31">
            <v>353.59999999999997</v>
          </cell>
          <cell r="W31" t="str">
            <v>Fortnightly</v>
          </cell>
        </row>
        <row r="32">
          <cell r="D32">
            <v>100609</v>
          </cell>
          <cell r="E32" t="str">
            <v>Bosham WTW</v>
          </cell>
          <cell r="F32">
            <v>102480</v>
          </cell>
          <cell r="G32" t="str">
            <v>Budds Farm Havant WTW</v>
          </cell>
          <cell r="H32">
            <v>13.6</v>
          </cell>
          <cell r="I32">
            <v>0</v>
          </cell>
          <cell r="J32">
            <v>13.6</v>
          </cell>
          <cell r="K32">
            <v>0</v>
          </cell>
          <cell r="L32">
            <v>13.6</v>
          </cell>
          <cell r="M32">
            <v>0</v>
          </cell>
          <cell r="N32">
            <v>0</v>
          </cell>
          <cell r="O32">
            <v>40.799999999999997</v>
          </cell>
          <cell r="S32" t="str">
            <v>Charlotte Widdows</v>
          </cell>
          <cell r="T32">
            <v>3</v>
          </cell>
          <cell r="U32">
            <v>4</v>
          </cell>
          <cell r="V32">
            <v>2121.6</v>
          </cell>
          <cell r="W32" t="str">
            <v>Weekly</v>
          </cell>
        </row>
        <row r="33">
          <cell r="D33">
            <v>102968</v>
          </cell>
          <cell r="E33" t="str">
            <v>Brede Waterworks WTW</v>
          </cell>
          <cell r="F33">
            <v>101753</v>
          </cell>
          <cell r="G33" t="str">
            <v>Ashford WTW</v>
          </cell>
          <cell r="H33">
            <v>0</v>
          </cell>
          <cell r="I33">
            <v>0</v>
          </cell>
          <cell r="J33">
            <v>13.6</v>
          </cell>
          <cell r="K33">
            <v>0</v>
          </cell>
          <cell r="L33">
            <v>0</v>
          </cell>
          <cell r="M33">
            <v>0</v>
          </cell>
          <cell r="N33">
            <v>0</v>
          </cell>
          <cell r="O33">
            <v>13.6</v>
          </cell>
          <cell r="R33" t="str">
            <v xml:space="preserve">Remove Load from Septic Tank. </v>
          </cell>
          <cell r="S33" t="str">
            <v>Elspeth Gibson</v>
          </cell>
          <cell r="T33">
            <v>3</v>
          </cell>
          <cell r="U33" t="str">
            <v>?</v>
          </cell>
          <cell r="V33">
            <v>88.399999999999991</v>
          </cell>
          <cell r="W33" t="str">
            <v>8 Weeks</v>
          </cell>
        </row>
        <row r="34">
          <cell r="D34">
            <v>101762</v>
          </cell>
          <cell r="E34" t="str">
            <v>Brede WSW</v>
          </cell>
          <cell r="F34">
            <v>101208</v>
          </cell>
          <cell r="G34" t="str">
            <v>Aylesford Commercial Trade Waste Point</v>
          </cell>
          <cell r="H34">
            <v>27.3</v>
          </cell>
          <cell r="I34">
            <v>27.3</v>
          </cell>
          <cell r="J34">
            <v>0</v>
          </cell>
          <cell r="K34">
            <v>27.3</v>
          </cell>
          <cell r="L34">
            <v>27.3</v>
          </cell>
          <cell r="M34">
            <v>0</v>
          </cell>
          <cell r="N34">
            <v>0</v>
          </cell>
          <cell r="O34">
            <v>109.2</v>
          </cell>
          <cell r="R34" t="str">
            <v>DO NOT drive on grass verge. Aylesford commercial trade waste point open 07:00-16:00 Mon-Fri &amp; 07:00 - 13:00 Sat</v>
          </cell>
          <cell r="S34" t="e">
            <v>#N/A</v>
          </cell>
          <cell r="T34">
            <v>6</v>
          </cell>
          <cell r="U34">
            <v>6</v>
          </cell>
          <cell r="V34">
            <v>5678.4000000000005</v>
          </cell>
          <cell r="W34" t="str">
            <v>Weekly</v>
          </cell>
        </row>
        <row r="35">
          <cell r="D35">
            <v>103252</v>
          </cell>
          <cell r="E35" t="str">
            <v>Brighstone WTW</v>
          </cell>
          <cell r="F35">
            <v>108922</v>
          </cell>
          <cell r="G35" t="str">
            <v>Sandown New WTW</v>
          </cell>
          <cell r="H35">
            <v>0</v>
          </cell>
          <cell r="I35">
            <v>13.6</v>
          </cell>
          <cell r="J35">
            <v>0</v>
          </cell>
          <cell r="K35">
            <v>13.6</v>
          </cell>
          <cell r="L35">
            <v>0</v>
          </cell>
          <cell r="M35">
            <v>0</v>
          </cell>
          <cell r="N35">
            <v>0</v>
          </cell>
          <cell r="O35">
            <v>27.2</v>
          </cell>
          <cell r="R35" t="str">
            <v>Remove load from pipework connected to Primary Tank.</v>
          </cell>
          <cell r="S35" t="str">
            <v>Claudia Slevin</v>
          </cell>
          <cell r="T35">
            <v>3</v>
          </cell>
          <cell r="U35">
            <v>3</v>
          </cell>
          <cell r="V35">
            <v>1414.3999999999999</v>
          </cell>
          <cell r="W35" t="str">
            <v>Weekly</v>
          </cell>
        </row>
        <row r="36">
          <cell r="D36">
            <v>102387</v>
          </cell>
          <cell r="E36" t="str">
            <v>Brockenhurst WTW</v>
          </cell>
          <cell r="F36">
            <v>103202</v>
          </cell>
          <cell r="G36" t="str">
            <v>Slowhill Copse Marchwood WTW</v>
          </cell>
          <cell r="H36">
            <v>18.2</v>
          </cell>
          <cell r="I36">
            <v>18.2</v>
          </cell>
          <cell r="J36">
            <v>18.2</v>
          </cell>
          <cell r="K36">
            <v>18.2</v>
          </cell>
          <cell r="L36">
            <v>18.2</v>
          </cell>
          <cell r="M36">
            <v>36.4</v>
          </cell>
          <cell r="N36">
            <v>0</v>
          </cell>
          <cell r="O36">
            <v>127.4</v>
          </cell>
          <cell r="R36" t="str">
            <v>Critical Site. Do NOT DROP LOADS. Follow instructions from Operators signs on which tank to load from</v>
          </cell>
          <cell r="S36" t="str">
            <v>Rachael Giles</v>
          </cell>
          <cell r="T36">
            <v>4</v>
          </cell>
          <cell r="U36">
            <v>4</v>
          </cell>
          <cell r="V36">
            <v>6624.8</v>
          </cell>
          <cell r="W36" t="str">
            <v>Weekly</v>
          </cell>
        </row>
        <row r="37">
          <cell r="D37">
            <v>103260</v>
          </cell>
          <cell r="E37" t="str">
            <v>Brook Street Cuckfield WTW</v>
          </cell>
          <cell r="F37">
            <v>101905</v>
          </cell>
          <cell r="G37" t="str">
            <v>Goddards Green WTW</v>
          </cell>
          <cell r="H37">
            <v>0</v>
          </cell>
          <cell r="I37">
            <v>18.2</v>
          </cell>
          <cell r="J37">
            <v>0</v>
          </cell>
          <cell r="K37">
            <v>0</v>
          </cell>
          <cell r="L37">
            <v>0</v>
          </cell>
          <cell r="M37">
            <v>0</v>
          </cell>
          <cell r="N37">
            <v>0</v>
          </cell>
          <cell r="O37">
            <v>18.2</v>
          </cell>
          <cell r="R37" t="str">
            <v>2k Tanker Only, Remove loads from SHT</v>
          </cell>
          <cell r="S37" t="str">
            <v>Graeme Vincent</v>
          </cell>
          <cell r="T37">
            <v>2</v>
          </cell>
          <cell r="U37">
            <v>2</v>
          </cell>
          <cell r="V37">
            <v>118.3</v>
          </cell>
          <cell r="W37" t="str">
            <v>8 Weeks</v>
          </cell>
        </row>
        <row r="38">
          <cell r="D38">
            <v>103115</v>
          </cell>
          <cell r="E38" t="str">
            <v>Brookland WTW</v>
          </cell>
          <cell r="F38">
            <v>101753</v>
          </cell>
          <cell r="G38" t="str">
            <v>Ashford WTW</v>
          </cell>
          <cell r="H38">
            <v>0</v>
          </cell>
          <cell r="I38">
            <v>0</v>
          </cell>
          <cell r="J38">
            <v>13.6</v>
          </cell>
          <cell r="K38">
            <v>0</v>
          </cell>
          <cell r="L38">
            <v>0</v>
          </cell>
          <cell r="M38">
            <v>0</v>
          </cell>
          <cell r="N38">
            <v>0</v>
          </cell>
          <cell r="O38">
            <v>13.6</v>
          </cell>
          <cell r="S38" t="str">
            <v>Kieran Waller</v>
          </cell>
          <cell r="T38">
            <v>3</v>
          </cell>
          <cell r="U38">
            <v>4</v>
          </cell>
          <cell r="V38">
            <v>353.59999999999997</v>
          </cell>
          <cell r="W38" t="str">
            <v>Fortnightly</v>
          </cell>
        </row>
        <row r="39">
          <cell r="D39">
            <v>100206</v>
          </cell>
          <cell r="E39" t="str">
            <v>BROOMFIELD BANK WTW</v>
          </cell>
          <cell r="F39">
            <v>101753</v>
          </cell>
          <cell r="G39" t="str">
            <v>Ashford WTW</v>
          </cell>
          <cell r="H39">
            <v>0</v>
          </cell>
          <cell r="I39">
            <v>0</v>
          </cell>
          <cell r="J39">
            <v>0</v>
          </cell>
          <cell r="K39">
            <v>0</v>
          </cell>
          <cell r="L39">
            <v>0</v>
          </cell>
          <cell r="M39">
            <v>0</v>
          </cell>
          <cell r="N39">
            <v>0</v>
          </cell>
          <cell r="O39">
            <v>0</v>
          </cell>
          <cell r="S39" t="str">
            <v>Paul Blackwell</v>
          </cell>
          <cell r="T39">
            <v>6</v>
          </cell>
          <cell r="U39">
            <v>6</v>
          </cell>
          <cell r="V39">
            <v>0</v>
          </cell>
          <cell r="W39" t="str">
            <v>AD HOC</v>
          </cell>
        </row>
        <row r="40">
          <cell r="D40">
            <v>101089</v>
          </cell>
          <cell r="E40" t="str">
            <v>Burham WSW (cess pit)</v>
          </cell>
          <cell r="F40" t="str">
            <v>101208C</v>
          </cell>
          <cell r="G40" t="str">
            <v>Aylesford Cess WTW</v>
          </cell>
          <cell r="H40">
            <v>0</v>
          </cell>
          <cell r="I40">
            <v>27.2</v>
          </cell>
          <cell r="J40">
            <v>0</v>
          </cell>
          <cell r="K40">
            <v>0</v>
          </cell>
          <cell r="L40">
            <v>0</v>
          </cell>
          <cell r="M40">
            <v>0</v>
          </cell>
          <cell r="N40">
            <v>0</v>
          </cell>
          <cell r="O40">
            <v>27.2</v>
          </cell>
          <cell r="R40" t="str">
            <v>3k Tanker to remove Loads from Cess Pit, Loads to be removed between 0800-1200hrs with Site Operator assistance</v>
          </cell>
          <cell r="S40" t="e">
            <v>#N/A</v>
          </cell>
          <cell r="T40">
            <v>3</v>
          </cell>
          <cell r="U40">
            <v>3</v>
          </cell>
          <cell r="V40">
            <v>0</v>
          </cell>
          <cell r="W40" t="str">
            <v>4 Weeks</v>
          </cell>
        </row>
        <row r="41">
          <cell r="D41">
            <v>101089</v>
          </cell>
          <cell r="E41" t="str">
            <v>Burham WSW</v>
          </cell>
          <cell r="F41" t="str">
            <v>TBC</v>
          </cell>
          <cell r="G41" t="str">
            <v>COMMERCIAL TRADE WASTE POINT</v>
          </cell>
          <cell r="H41">
            <v>0</v>
          </cell>
          <cell r="I41">
            <v>0</v>
          </cell>
          <cell r="J41">
            <v>0</v>
          </cell>
          <cell r="K41">
            <v>0</v>
          </cell>
          <cell r="L41">
            <v>0</v>
          </cell>
          <cell r="M41">
            <v>0</v>
          </cell>
          <cell r="N41">
            <v>0</v>
          </cell>
          <cell r="O41">
            <v>0</v>
          </cell>
          <cell r="R41" t="str">
            <v xml:space="preserve">RAISED REACTIVELY AS SITE USUALLY PRODUCES CAKE, If sludge collection required  to be taken to Comercial trade waste point </v>
          </cell>
          <cell r="S41" t="e">
            <v>#N/A</v>
          </cell>
          <cell r="T41">
            <v>3</v>
          </cell>
          <cell r="U41">
            <v>3</v>
          </cell>
          <cell r="V41">
            <v>0</v>
          </cell>
          <cell r="W41" t="str">
            <v>AD HOC</v>
          </cell>
        </row>
        <row r="42">
          <cell r="D42">
            <v>103178</v>
          </cell>
          <cell r="E42" t="str">
            <v>Buriton WTW</v>
          </cell>
          <cell r="F42">
            <v>102480</v>
          </cell>
          <cell r="G42" t="str">
            <v>Budds Farm Havant WTW</v>
          </cell>
          <cell r="H42">
            <v>0</v>
          </cell>
          <cell r="I42">
            <v>0</v>
          </cell>
          <cell r="J42">
            <v>13.6</v>
          </cell>
          <cell r="K42">
            <v>0</v>
          </cell>
          <cell r="L42">
            <v>0</v>
          </cell>
          <cell r="M42">
            <v>0</v>
          </cell>
          <cell r="N42">
            <v>0</v>
          </cell>
          <cell r="O42">
            <v>13.6</v>
          </cell>
          <cell r="R42" t="str">
            <v>Collect 50% of load from each tank</v>
          </cell>
          <cell r="S42" t="str">
            <v>Claudia Slevin</v>
          </cell>
          <cell r="T42">
            <v>3</v>
          </cell>
          <cell r="U42">
            <v>3</v>
          </cell>
          <cell r="V42">
            <v>0</v>
          </cell>
          <cell r="W42" t="str">
            <v>Weekly</v>
          </cell>
        </row>
        <row r="43">
          <cell r="D43">
            <v>102580</v>
          </cell>
          <cell r="E43" t="str">
            <v>Burpham WSW</v>
          </cell>
          <cell r="F43" t="str">
            <v>107426C</v>
          </cell>
          <cell r="G43" t="str">
            <v>Ford Cess WTW</v>
          </cell>
          <cell r="H43">
            <v>0</v>
          </cell>
          <cell r="I43">
            <v>0</v>
          </cell>
          <cell r="J43">
            <v>13.6</v>
          </cell>
          <cell r="K43">
            <v>0</v>
          </cell>
          <cell r="L43">
            <v>0</v>
          </cell>
          <cell r="M43">
            <v>0</v>
          </cell>
          <cell r="N43">
            <v>0</v>
          </cell>
          <cell r="O43">
            <v>13.6</v>
          </cell>
          <cell r="S43" t="e">
            <v>#N/A</v>
          </cell>
          <cell r="T43">
            <v>3</v>
          </cell>
          <cell r="U43">
            <v>3</v>
          </cell>
          <cell r="V43">
            <v>176.79999999999998</v>
          </cell>
          <cell r="W43" t="str">
            <v>4 Weeks</v>
          </cell>
        </row>
        <row r="44">
          <cell r="D44">
            <v>102879</v>
          </cell>
          <cell r="E44" t="str">
            <v>Burpham WTW</v>
          </cell>
          <cell r="F44">
            <v>107426</v>
          </cell>
          <cell r="G44" t="str">
            <v>Ford WTW</v>
          </cell>
          <cell r="H44">
            <v>0</v>
          </cell>
          <cell r="I44">
            <v>0</v>
          </cell>
          <cell r="J44">
            <v>36.4</v>
          </cell>
          <cell r="K44">
            <v>0</v>
          </cell>
          <cell r="L44">
            <v>0</v>
          </cell>
          <cell r="M44">
            <v>0</v>
          </cell>
          <cell r="N44">
            <v>0</v>
          </cell>
          <cell r="O44">
            <v>36.4</v>
          </cell>
          <cell r="S44" t="str">
            <v>Jemma Pierce</v>
          </cell>
          <cell r="T44">
            <v>4</v>
          </cell>
          <cell r="U44">
            <v>4</v>
          </cell>
          <cell r="V44">
            <v>473.2</v>
          </cell>
          <cell r="W44" t="str">
            <v>4 Weeks</v>
          </cell>
        </row>
        <row r="45">
          <cell r="D45">
            <v>100476</v>
          </cell>
          <cell r="E45" t="str">
            <v>Burwash Common WTW</v>
          </cell>
          <cell r="F45">
            <v>100532</v>
          </cell>
          <cell r="G45" t="str">
            <v>Hailsham North WTW</v>
          </cell>
          <cell r="H45">
            <v>0</v>
          </cell>
          <cell r="I45">
            <v>13.6</v>
          </cell>
          <cell r="J45">
            <v>0</v>
          </cell>
          <cell r="K45">
            <v>0</v>
          </cell>
          <cell r="L45">
            <v>0</v>
          </cell>
          <cell r="M45">
            <v>0</v>
          </cell>
          <cell r="N45">
            <v>0</v>
          </cell>
          <cell r="O45">
            <v>13.6</v>
          </cell>
          <cell r="R45" t="str">
            <v>DO NOT drive on grass verge. Combi lock 2303</v>
          </cell>
          <cell r="S45" t="str">
            <v>Paul Clark</v>
          </cell>
          <cell r="T45">
            <v>3</v>
          </cell>
          <cell r="U45">
            <v>4</v>
          </cell>
          <cell r="V45">
            <v>707.19999999999993</v>
          </cell>
          <cell r="W45" t="str">
            <v>Weekly</v>
          </cell>
        </row>
        <row r="46">
          <cell r="D46">
            <v>103185</v>
          </cell>
          <cell r="E46" t="str">
            <v>Burwash Village WTW</v>
          </cell>
          <cell r="F46">
            <v>100532</v>
          </cell>
          <cell r="G46" t="str">
            <v>Hailsham North WTW</v>
          </cell>
          <cell r="H46">
            <v>0</v>
          </cell>
          <cell r="I46">
            <v>13.6</v>
          </cell>
          <cell r="J46">
            <v>13.6</v>
          </cell>
          <cell r="K46">
            <v>13.6</v>
          </cell>
          <cell r="L46">
            <v>0</v>
          </cell>
          <cell r="M46">
            <v>0</v>
          </cell>
          <cell r="N46">
            <v>0</v>
          </cell>
          <cell r="O46">
            <v>40.799999999999997</v>
          </cell>
          <cell r="R46" t="str">
            <v>3k Tankers Only. No visits before 12 noon, load to be removed after this. Operator MUST Dewater first. No sleeper cabs</v>
          </cell>
          <cell r="S46" t="str">
            <v>Paul Clark</v>
          </cell>
          <cell r="T46" t="str">
            <v>3k</v>
          </cell>
          <cell r="U46" t="str">
            <v>3k</v>
          </cell>
          <cell r="V46">
            <v>2121.6</v>
          </cell>
          <cell r="W46" t="str">
            <v>Weekly</v>
          </cell>
        </row>
        <row r="47">
          <cell r="D47">
            <v>101981</v>
          </cell>
          <cell r="E47" t="str">
            <v>Bury WTW</v>
          </cell>
          <cell r="F47">
            <v>107426</v>
          </cell>
          <cell r="G47" t="str">
            <v>Ford WTW</v>
          </cell>
          <cell r="H47">
            <v>0</v>
          </cell>
          <cell r="I47">
            <v>0</v>
          </cell>
          <cell r="J47">
            <v>18.2</v>
          </cell>
          <cell r="K47">
            <v>0</v>
          </cell>
          <cell r="L47">
            <v>0</v>
          </cell>
          <cell r="M47">
            <v>0</v>
          </cell>
          <cell r="N47">
            <v>0</v>
          </cell>
          <cell r="O47">
            <v>18.2</v>
          </cell>
          <cell r="R47" t="str">
            <v>Remove load from Sludge Holding Tank, if not full load top up from Recirc Well</v>
          </cell>
          <cell r="S47" t="str">
            <v>Jemma Pierce</v>
          </cell>
          <cell r="T47">
            <v>4</v>
          </cell>
          <cell r="U47">
            <v>4</v>
          </cell>
          <cell r="V47">
            <v>315.46666666666664</v>
          </cell>
          <cell r="W47" t="str">
            <v>3 Weeks</v>
          </cell>
        </row>
        <row r="48">
          <cell r="D48">
            <v>103172</v>
          </cell>
          <cell r="E48" t="str">
            <v>Buxted WTW</v>
          </cell>
          <cell r="F48">
            <v>100532</v>
          </cell>
          <cell r="G48" t="str">
            <v>Hailsham North WTW</v>
          </cell>
          <cell r="H48">
            <v>18.2</v>
          </cell>
          <cell r="I48">
            <v>0</v>
          </cell>
          <cell r="J48">
            <v>18.2</v>
          </cell>
          <cell r="K48">
            <v>0</v>
          </cell>
          <cell r="L48">
            <v>18.2</v>
          </cell>
          <cell r="M48">
            <v>0</v>
          </cell>
          <cell r="N48">
            <v>0</v>
          </cell>
          <cell r="O48">
            <v>54.599999999999994</v>
          </cell>
          <cell r="R48" t="str">
            <v>Drivers not to reverse off the hard standing at loading point! Please can all of the scheduled loads be removed from the OLD Sludge Holding Tank</v>
          </cell>
          <cell r="S48" t="str">
            <v>Acelya Cakariz-Hayes</v>
          </cell>
          <cell r="T48">
            <v>4</v>
          </cell>
          <cell r="U48">
            <v>4</v>
          </cell>
          <cell r="V48">
            <v>2839.2</v>
          </cell>
          <cell r="W48" t="str">
            <v>Weekly</v>
          </cell>
        </row>
        <row r="49">
          <cell r="D49">
            <v>103170</v>
          </cell>
          <cell r="E49" t="str">
            <v>Calbourne WTW</v>
          </cell>
          <cell r="F49">
            <v>108922</v>
          </cell>
          <cell r="G49" t="str">
            <v>Sandown New WTW</v>
          </cell>
          <cell r="H49">
            <v>0</v>
          </cell>
          <cell r="I49">
            <v>0</v>
          </cell>
          <cell r="J49">
            <v>0</v>
          </cell>
          <cell r="K49">
            <v>9.1</v>
          </cell>
          <cell r="L49">
            <v>0</v>
          </cell>
          <cell r="M49">
            <v>0</v>
          </cell>
          <cell r="N49">
            <v>0</v>
          </cell>
          <cell r="O49">
            <v>9.1</v>
          </cell>
          <cell r="R49" t="str">
            <v>Can the driver call site op before attending John Dudok 07880 297849 but if they fail to get hold of them or the op can’t attend then please take the load from the sludge holding tank only</v>
          </cell>
          <cell r="S49" t="str">
            <v>Claudia Slevin</v>
          </cell>
          <cell r="T49">
            <v>3</v>
          </cell>
          <cell r="U49">
            <v>3</v>
          </cell>
          <cell r="V49">
            <v>236.6</v>
          </cell>
          <cell r="W49" t="str">
            <v>Fortnightly</v>
          </cell>
        </row>
        <row r="50">
          <cell r="D50">
            <v>102660</v>
          </cell>
          <cell r="E50" t="str">
            <v>Camber WTW</v>
          </cell>
          <cell r="F50">
            <v>101753</v>
          </cell>
          <cell r="G50" t="str">
            <v>Ashford WTW</v>
          </cell>
          <cell r="H50">
            <v>0</v>
          </cell>
          <cell r="I50">
            <v>18.2</v>
          </cell>
          <cell r="J50">
            <v>0</v>
          </cell>
          <cell r="K50">
            <v>18.2</v>
          </cell>
          <cell r="L50">
            <v>0</v>
          </cell>
          <cell r="M50">
            <v>0</v>
          </cell>
          <cell r="N50">
            <v>0</v>
          </cell>
          <cell r="O50">
            <v>36.4</v>
          </cell>
          <cell r="R50" t="str">
            <v>DO NOT DROP Remove 1 x 4k from bay 1 and 2 on Tuesday and 1 x 4k from bay 6 on Thursday.</v>
          </cell>
          <cell r="S50" t="str">
            <v>Kieran Waller</v>
          </cell>
          <cell r="T50">
            <v>4</v>
          </cell>
          <cell r="U50">
            <v>4</v>
          </cell>
          <cell r="V50">
            <v>1892.8</v>
          </cell>
          <cell r="W50" t="str">
            <v>Weekly</v>
          </cell>
        </row>
        <row r="51">
          <cell r="D51">
            <v>102595</v>
          </cell>
          <cell r="E51" t="str">
            <v>Canterton Lane Brook H WTW</v>
          </cell>
          <cell r="F51">
            <v>103202</v>
          </cell>
          <cell r="G51" t="str">
            <v>Slowhill Copse Marchwood WTW</v>
          </cell>
          <cell r="H51">
            <v>0</v>
          </cell>
          <cell r="I51">
            <v>0</v>
          </cell>
          <cell r="J51">
            <v>0</v>
          </cell>
          <cell r="K51">
            <v>0</v>
          </cell>
          <cell r="L51">
            <v>18.2</v>
          </cell>
          <cell r="M51">
            <v>0</v>
          </cell>
          <cell r="N51">
            <v>0</v>
          </cell>
          <cell r="O51">
            <v>18.2</v>
          </cell>
          <cell r="R51" t="str">
            <v>Remove load from SHT only</v>
          </cell>
          <cell r="S51" t="str">
            <v>Rachael Giles</v>
          </cell>
          <cell r="T51">
            <v>3</v>
          </cell>
          <cell r="U51">
            <v>4</v>
          </cell>
          <cell r="V51">
            <v>946.4</v>
          </cell>
          <cell r="W51" t="str">
            <v>Weekly</v>
          </cell>
        </row>
        <row r="52">
          <cell r="D52" t="str">
            <v>CAS001</v>
          </cell>
          <cell r="E52" t="str">
            <v>Castle Cottages</v>
          </cell>
          <cell r="F52">
            <v>101877</v>
          </cell>
          <cell r="G52" t="str">
            <v>Dambridge Wingham WTW</v>
          </cell>
          <cell r="H52">
            <v>0</v>
          </cell>
          <cell r="I52">
            <v>13.6</v>
          </cell>
          <cell r="J52">
            <v>0</v>
          </cell>
          <cell r="K52">
            <v>0</v>
          </cell>
          <cell r="L52">
            <v>0</v>
          </cell>
          <cell r="M52">
            <v>0</v>
          </cell>
          <cell r="N52">
            <v>0</v>
          </cell>
          <cell r="O52">
            <v>13.6</v>
          </cell>
          <cell r="R52" t="str">
            <v>Load not to be dropped, due to flooding customers property</v>
          </cell>
          <cell r="S52" t="e">
            <v>#N/A</v>
          </cell>
          <cell r="T52">
            <v>3</v>
          </cell>
          <cell r="U52">
            <v>4</v>
          </cell>
          <cell r="V52">
            <v>707.19999999999993</v>
          </cell>
          <cell r="W52" t="str">
            <v>Weekly</v>
          </cell>
        </row>
        <row r="53">
          <cell r="D53">
            <v>100418</v>
          </cell>
          <cell r="E53" t="str">
            <v>Catsfield WTW</v>
          </cell>
          <cell r="F53">
            <v>100532</v>
          </cell>
          <cell r="G53" t="str">
            <v>Hailsham North WTW</v>
          </cell>
          <cell r="H53">
            <v>13.6</v>
          </cell>
          <cell r="I53">
            <v>0</v>
          </cell>
          <cell r="J53">
            <v>0</v>
          </cell>
          <cell r="K53">
            <v>0</v>
          </cell>
          <cell r="L53">
            <v>0</v>
          </cell>
          <cell r="M53">
            <v>0</v>
          </cell>
          <cell r="N53">
            <v>0</v>
          </cell>
          <cell r="O53">
            <v>13.6</v>
          </cell>
          <cell r="S53" t="str">
            <v>Paul Clark</v>
          </cell>
          <cell r="T53">
            <v>3</v>
          </cell>
          <cell r="U53">
            <v>3</v>
          </cell>
          <cell r="V53">
            <v>707.19999999999993</v>
          </cell>
          <cell r="W53" t="str">
            <v>Weekly</v>
          </cell>
        </row>
        <row r="54">
          <cell r="D54">
            <v>102137</v>
          </cell>
          <cell r="E54" t="str">
            <v>Chale WTW</v>
          </cell>
          <cell r="F54">
            <v>108922</v>
          </cell>
          <cell r="G54" t="str">
            <v>Sandown New WTW</v>
          </cell>
          <cell r="H54">
            <v>0</v>
          </cell>
          <cell r="I54">
            <v>13.6</v>
          </cell>
          <cell r="J54">
            <v>0</v>
          </cell>
          <cell r="K54">
            <v>0</v>
          </cell>
          <cell r="L54">
            <v>0</v>
          </cell>
          <cell r="M54">
            <v>0</v>
          </cell>
          <cell r="N54">
            <v>0</v>
          </cell>
          <cell r="O54">
            <v>13.6</v>
          </cell>
          <cell r="R54" t="str">
            <v>Remove Loads from Sludge Storage Tank</v>
          </cell>
          <cell r="S54" t="str">
            <v>Claudia Slevin</v>
          </cell>
          <cell r="T54">
            <v>3</v>
          </cell>
          <cell r="U54">
            <v>3</v>
          </cell>
          <cell r="V54">
            <v>707.19999999999993</v>
          </cell>
          <cell r="W54" t="str">
            <v>Weekly</v>
          </cell>
        </row>
        <row r="55">
          <cell r="D55">
            <v>101289</v>
          </cell>
          <cell r="E55" t="str">
            <v>Charing WTW</v>
          </cell>
          <cell r="F55">
            <v>101753</v>
          </cell>
          <cell r="G55" t="str">
            <v>Ashford WTW</v>
          </cell>
          <cell r="H55">
            <v>18.2</v>
          </cell>
          <cell r="I55">
            <v>0</v>
          </cell>
          <cell r="J55">
            <v>0</v>
          </cell>
          <cell r="K55">
            <v>0</v>
          </cell>
          <cell r="L55">
            <v>18.2</v>
          </cell>
          <cell r="M55">
            <v>0</v>
          </cell>
          <cell r="N55">
            <v>0</v>
          </cell>
          <cell r="O55">
            <v>36.4</v>
          </cell>
          <cell r="R55" t="str">
            <v>Do not drop. Loads from SHT.</v>
          </cell>
          <cell r="S55" t="str">
            <v>Andy Lowe</v>
          </cell>
          <cell r="T55">
            <v>4</v>
          </cell>
          <cell r="U55">
            <v>6</v>
          </cell>
          <cell r="V55">
            <v>1892.8</v>
          </cell>
          <cell r="W55" t="str">
            <v>Weekly</v>
          </cell>
        </row>
        <row r="56">
          <cell r="D56">
            <v>101466</v>
          </cell>
          <cell r="E56" t="str">
            <v>Chartham WTW</v>
          </cell>
          <cell r="F56">
            <v>101631</v>
          </cell>
          <cell r="G56" t="str">
            <v>Canterbury WTW</v>
          </cell>
          <cell r="H56">
            <v>18.2</v>
          </cell>
          <cell r="I56">
            <v>0</v>
          </cell>
          <cell r="J56">
            <v>18.2</v>
          </cell>
          <cell r="K56">
            <v>0</v>
          </cell>
          <cell r="L56">
            <v>18.2</v>
          </cell>
          <cell r="M56">
            <v>0</v>
          </cell>
          <cell r="N56">
            <v>0</v>
          </cell>
          <cell r="O56">
            <v>54.599999999999994</v>
          </cell>
          <cell r="R56" t="str">
            <v>SIGN Diary on Every Load removed, which is located in Hallway next to Telephone. Take sludge from the coupling with a tag on.</v>
          </cell>
          <cell r="S56" t="str">
            <v>Andy Lowe</v>
          </cell>
          <cell r="T56">
            <v>4</v>
          </cell>
          <cell r="U56">
            <v>4</v>
          </cell>
          <cell r="V56">
            <v>2839.2</v>
          </cell>
          <cell r="W56" t="str">
            <v>Weekly</v>
          </cell>
        </row>
        <row r="57">
          <cell r="D57">
            <v>101093</v>
          </cell>
          <cell r="E57" t="str">
            <v>Chephurst Copse Rudgwick WTW</v>
          </cell>
          <cell r="F57">
            <v>102406</v>
          </cell>
          <cell r="G57" t="str">
            <v>Goddards Green WTW</v>
          </cell>
          <cell r="H57">
            <v>18.2</v>
          </cell>
          <cell r="I57">
            <v>0</v>
          </cell>
          <cell r="J57">
            <v>0</v>
          </cell>
          <cell r="K57">
            <v>18.2</v>
          </cell>
          <cell r="L57">
            <v>0</v>
          </cell>
          <cell r="M57">
            <v>0</v>
          </cell>
          <cell r="N57">
            <v>0</v>
          </cell>
          <cell r="O57">
            <v>36.4</v>
          </cell>
          <cell r="R57" t="str">
            <v>Critical Site - DO NOT DROP LOADS. Please call Jamie Smith 07880132410 after the load has been taken.</v>
          </cell>
          <cell r="S57" t="str">
            <v>Mark Hunton</v>
          </cell>
          <cell r="T57" t="str">
            <v>4k rear steer</v>
          </cell>
          <cell r="U57" t="str">
            <v>4k rear steer</v>
          </cell>
          <cell r="V57">
            <v>1892.8</v>
          </cell>
          <cell r="W57" t="str">
            <v>Weekly</v>
          </cell>
        </row>
        <row r="58">
          <cell r="D58">
            <v>100316</v>
          </cell>
          <cell r="E58" t="str">
            <v>Cherry Gardens Goudhurst WTW</v>
          </cell>
          <cell r="F58">
            <v>101208</v>
          </cell>
          <cell r="G58" t="str">
            <v>Aylesford WTW</v>
          </cell>
          <cell r="H58">
            <v>0</v>
          </cell>
          <cell r="I58">
            <v>0</v>
          </cell>
          <cell r="J58">
            <v>13.6</v>
          </cell>
          <cell r="K58">
            <v>0</v>
          </cell>
          <cell r="L58">
            <v>0</v>
          </cell>
          <cell r="M58">
            <v>0</v>
          </cell>
          <cell r="N58">
            <v>0</v>
          </cell>
          <cell r="O58">
            <v>13.6</v>
          </cell>
          <cell r="R58" t="str">
            <v>MUST SIGN SITE DIARY. Critical Site. No loads to be removed before 10:00. All sludge loads to be taken from the SHT</v>
          </cell>
          <cell r="S58" t="str">
            <v>Daniel Brown</v>
          </cell>
          <cell r="T58">
            <v>3</v>
          </cell>
          <cell r="U58">
            <v>4</v>
          </cell>
          <cell r="V58">
            <v>282.88</v>
          </cell>
          <cell r="W58" t="str">
            <v>3 weeks then 2 weeks</v>
          </cell>
        </row>
        <row r="59">
          <cell r="D59">
            <v>100834</v>
          </cell>
          <cell r="E59" t="str">
            <v>Chichester WTW</v>
          </cell>
          <cell r="F59">
            <v>102480</v>
          </cell>
          <cell r="G59" t="str">
            <v>Peel Common WTW / Budds Farm Havant WTW</v>
          </cell>
          <cell r="H59">
            <v>0</v>
          </cell>
          <cell r="I59">
            <v>0</v>
          </cell>
          <cell r="J59">
            <v>0</v>
          </cell>
          <cell r="K59">
            <v>0</v>
          </cell>
          <cell r="L59">
            <v>0</v>
          </cell>
          <cell r="M59">
            <v>81.900000000000006</v>
          </cell>
          <cell r="N59">
            <v>81.900000000000006</v>
          </cell>
          <cell r="O59">
            <v>163.80000000000001</v>
          </cell>
          <cell r="S59" t="str">
            <v>Charlotte Widdows</v>
          </cell>
          <cell r="T59" t="str">
            <v>6</v>
          </cell>
          <cell r="U59">
            <v>6</v>
          </cell>
          <cell r="V59">
            <v>0</v>
          </cell>
          <cell r="W59" t="str">
            <v>Weekly</v>
          </cell>
        </row>
        <row r="60">
          <cell r="D60">
            <v>101307</v>
          </cell>
          <cell r="E60" t="str">
            <v>Chickenhall WTW</v>
          </cell>
          <cell r="F60">
            <v>100592</v>
          </cell>
          <cell r="G60" t="str">
            <v xml:space="preserve">Peel Common WTW </v>
          </cell>
          <cell r="H60">
            <v>0</v>
          </cell>
          <cell r="I60">
            <v>0</v>
          </cell>
          <cell r="J60">
            <v>0</v>
          </cell>
          <cell r="K60">
            <v>0</v>
          </cell>
          <cell r="L60">
            <v>0</v>
          </cell>
          <cell r="M60">
            <v>0</v>
          </cell>
          <cell r="N60">
            <v>0</v>
          </cell>
          <cell r="O60">
            <v>0</v>
          </cell>
          <cell r="S60" t="str">
            <v>Dan Freeman</v>
          </cell>
          <cell r="T60" t="str">
            <v>6</v>
          </cell>
          <cell r="U60">
            <v>6</v>
          </cell>
          <cell r="V60">
            <v>0</v>
          </cell>
          <cell r="W60" t="str">
            <v>AD HOC</v>
          </cell>
        </row>
        <row r="61">
          <cell r="D61">
            <v>102095</v>
          </cell>
          <cell r="E61" t="str">
            <v>Chiddingfold WTW</v>
          </cell>
          <cell r="F61">
            <v>107426</v>
          </cell>
          <cell r="G61" t="str">
            <v>Ford WTW</v>
          </cell>
          <cell r="H61">
            <v>18.2</v>
          </cell>
          <cell r="I61">
            <v>0</v>
          </cell>
          <cell r="J61">
            <v>18.2</v>
          </cell>
          <cell r="K61">
            <v>18.2</v>
          </cell>
          <cell r="L61">
            <v>18.2</v>
          </cell>
          <cell r="M61">
            <v>18.2</v>
          </cell>
          <cell r="N61">
            <v>0</v>
          </cell>
          <cell r="O61">
            <v>91</v>
          </cell>
          <cell r="S61" t="str">
            <v>Jemma Pierce</v>
          </cell>
          <cell r="T61">
            <v>4</v>
          </cell>
          <cell r="U61">
            <v>4</v>
          </cell>
          <cell r="V61">
            <v>4732</v>
          </cell>
          <cell r="W61" t="str">
            <v>Weekly</v>
          </cell>
        </row>
        <row r="62">
          <cell r="D62">
            <v>102871</v>
          </cell>
          <cell r="E62" t="str">
            <v>Chiddingstone Castle WTW</v>
          </cell>
          <cell r="F62" t="str">
            <v>100676C</v>
          </cell>
          <cell r="G62" t="str">
            <v>Scaynes Hill Cess WTW</v>
          </cell>
          <cell r="H62">
            <v>0</v>
          </cell>
          <cell r="I62">
            <v>0</v>
          </cell>
          <cell r="J62">
            <v>0</v>
          </cell>
          <cell r="K62">
            <v>0</v>
          </cell>
          <cell r="L62">
            <v>0</v>
          </cell>
          <cell r="M62">
            <v>0</v>
          </cell>
          <cell r="N62">
            <v>0</v>
          </cell>
          <cell r="O62">
            <v>0</v>
          </cell>
          <cell r="R62" t="str">
            <v>Tip through Cess Logger</v>
          </cell>
          <cell r="S62" t="str">
            <v>Rafal Kaminski</v>
          </cell>
          <cell r="T62">
            <v>4</v>
          </cell>
          <cell r="U62">
            <v>4</v>
          </cell>
          <cell r="V62">
            <v>0</v>
          </cell>
          <cell r="W62" t="str">
            <v>AD HOC</v>
          </cell>
        </row>
        <row r="63">
          <cell r="D63">
            <v>102563</v>
          </cell>
          <cell r="E63" t="str">
            <v>Chiddingstone Hoath WTW</v>
          </cell>
          <cell r="F63" t="str">
            <v>100676C</v>
          </cell>
          <cell r="G63" t="str">
            <v>Scaynes Hill Cess WTW</v>
          </cell>
          <cell r="H63">
            <v>0</v>
          </cell>
          <cell r="I63">
            <v>0</v>
          </cell>
          <cell r="J63">
            <v>0</v>
          </cell>
          <cell r="K63">
            <v>0</v>
          </cell>
          <cell r="L63">
            <v>0</v>
          </cell>
          <cell r="M63">
            <v>0</v>
          </cell>
          <cell r="N63">
            <v>0</v>
          </cell>
          <cell r="O63">
            <v>0</v>
          </cell>
          <cell r="R63" t="str">
            <v>Tip at Cess Logger, Remove 2k Load, if tank isnt emptied on first load then you MUST return for  2nd Load. Please notify SW whenever a 2nd load is needed.</v>
          </cell>
          <cell r="S63" t="str">
            <v>Rafal Kaminski</v>
          </cell>
          <cell r="T63">
            <v>2</v>
          </cell>
          <cell r="U63" t="str">
            <v>3k rear steer</v>
          </cell>
          <cell r="V63">
            <v>0</v>
          </cell>
          <cell r="W63" t="str">
            <v>AD HOC</v>
          </cell>
        </row>
        <row r="64">
          <cell r="D64">
            <v>102902</v>
          </cell>
          <cell r="E64" t="str">
            <v>Chilbolton WTW</v>
          </cell>
          <cell r="F64">
            <v>101246</v>
          </cell>
          <cell r="G64" t="str">
            <v>Fullerton WTW</v>
          </cell>
          <cell r="H64">
            <v>18.2</v>
          </cell>
          <cell r="I64">
            <v>0</v>
          </cell>
          <cell r="J64">
            <v>0</v>
          </cell>
          <cell r="K64">
            <v>0</v>
          </cell>
          <cell r="L64">
            <v>0</v>
          </cell>
          <cell r="M64">
            <v>0</v>
          </cell>
          <cell r="N64">
            <v>0</v>
          </cell>
          <cell r="O64">
            <v>18.2</v>
          </cell>
          <cell r="S64" t="str">
            <v>James Moss</v>
          </cell>
          <cell r="T64">
            <v>4</v>
          </cell>
          <cell r="U64">
            <v>4</v>
          </cell>
          <cell r="V64">
            <v>946.4</v>
          </cell>
          <cell r="W64" t="str">
            <v>Weekly</v>
          </cell>
        </row>
        <row r="65">
          <cell r="D65">
            <v>100413</v>
          </cell>
          <cell r="E65" t="str">
            <v>Chilham WTW</v>
          </cell>
          <cell r="F65">
            <v>101753</v>
          </cell>
          <cell r="G65" t="str">
            <v>Ashford WTW</v>
          </cell>
          <cell r="H65">
            <v>0</v>
          </cell>
          <cell r="I65">
            <v>9.1</v>
          </cell>
          <cell r="J65">
            <v>0</v>
          </cell>
          <cell r="K65">
            <v>9.1</v>
          </cell>
          <cell r="L65">
            <v>0</v>
          </cell>
          <cell r="M65">
            <v>0</v>
          </cell>
          <cell r="N65">
            <v>0</v>
          </cell>
          <cell r="O65">
            <v>18.2</v>
          </cell>
          <cell r="R65" t="str">
            <v>Load to be removed before 11:30</v>
          </cell>
          <cell r="S65" t="str">
            <v>Andy Lowe</v>
          </cell>
          <cell r="T65">
            <v>2</v>
          </cell>
          <cell r="U65">
            <v>4</v>
          </cell>
          <cell r="V65">
            <v>946.4</v>
          </cell>
          <cell r="W65" t="str">
            <v>Weekly</v>
          </cell>
        </row>
        <row r="66">
          <cell r="D66">
            <v>100796</v>
          </cell>
          <cell r="E66" t="str">
            <v>Chillerton WTW</v>
          </cell>
          <cell r="F66">
            <v>108922</v>
          </cell>
          <cell r="G66" t="str">
            <v>Sandown New WTW</v>
          </cell>
          <cell r="H66">
            <v>0</v>
          </cell>
          <cell r="I66">
            <v>9.1</v>
          </cell>
          <cell r="J66">
            <v>0</v>
          </cell>
          <cell r="K66">
            <v>0</v>
          </cell>
          <cell r="L66">
            <v>0</v>
          </cell>
          <cell r="M66">
            <v>0</v>
          </cell>
          <cell r="N66">
            <v>0</v>
          </cell>
          <cell r="O66">
            <v>9.1</v>
          </cell>
          <cell r="R66" t="str">
            <v>Meet John Dudok at 0800hrs on Every Scheduled Visit - John must be On Site to assist. Driver to Phone in to MTS if job takes more then 45 minutes including waiting for Ian</v>
          </cell>
          <cell r="S66" t="str">
            <v>Claudia Slevin</v>
          </cell>
          <cell r="T66">
            <v>2</v>
          </cell>
          <cell r="U66">
            <v>2</v>
          </cell>
          <cell r="V66">
            <v>473.2</v>
          </cell>
          <cell r="W66" t="str">
            <v>Weekly</v>
          </cell>
        </row>
        <row r="67">
          <cell r="D67">
            <v>102647</v>
          </cell>
          <cell r="E67" t="str">
            <v>Clapham WTW</v>
          </cell>
          <cell r="F67">
            <v>107426</v>
          </cell>
          <cell r="G67" t="str">
            <v>Ford WTW</v>
          </cell>
          <cell r="H67">
            <v>0</v>
          </cell>
          <cell r="I67">
            <v>0</v>
          </cell>
          <cell r="J67">
            <v>0</v>
          </cell>
          <cell r="K67">
            <v>0</v>
          </cell>
          <cell r="L67">
            <v>13.6</v>
          </cell>
          <cell r="M67">
            <v>0</v>
          </cell>
          <cell r="N67">
            <v>0</v>
          </cell>
          <cell r="O67">
            <v>13.6</v>
          </cell>
          <cell r="R67" t="str">
            <v>Remove load before 0600hrs. Site Access Issues .Collection Day Not to Be Changed</v>
          </cell>
          <cell r="S67" t="str">
            <v>Jemma Pierce</v>
          </cell>
          <cell r="T67">
            <v>3</v>
          </cell>
          <cell r="U67">
            <v>4</v>
          </cell>
          <cell r="V67">
            <v>707.19999999999993</v>
          </cell>
          <cell r="W67" t="str">
            <v>Weekly</v>
          </cell>
        </row>
        <row r="68">
          <cell r="D68">
            <v>100802</v>
          </cell>
          <cell r="E68" t="str">
            <v>Coldharbour WTW</v>
          </cell>
          <cell r="F68">
            <v>102406</v>
          </cell>
          <cell r="G68" t="str">
            <v>Goddards Green WTW</v>
          </cell>
          <cell r="H68">
            <v>0</v>
          </cell>
          <cell r="I68">
            <v>0</v>
          </cell>
          <cell r="J68">
            <v>9.1</v>
          </cell>
          <cell r="K68">
            <v>0</v>
          </cell>
          <cell r="L68">
            <v>0</v>
          </cell>
          <cell r="M68">
            <v>0</v>
          </cell>
          <cell r="N68">
            <v>0</v>
          </cell>
          <cell r="O68">
            <v>9.1</v>
          </cell>
          <cell r="R68" t="str">
            <v>Contact Nigel Porter 07880 132418 when attending site as the small settlement tank at the bottom of site must be emptied prior to taking from the septic tank</v>
          </cell>
          <cell r="S68" t="str">
            <v>Jemma Pierce</v>
          </cell>
          <cell r="T68">
            <v>2</v>
          </cell>
          <cell r="U68">
            <v>3</v>
          </cell>
          <cell r="V68">
            <v>236.6</v>
          </cell>
          <cell r="W68" t="str">
            <v>Fortnightly</v>
          </cell>
        </row>
        <row r="69">
          <cell r="D69">
            <v>101894</v>
          </cell>
          <cell r="E69" t="str">
            <v>Coldwaltham WTW</v>
          </cell>
          <cell r="F69">
            <v>107426</v>
          </cell>
          <cell r="G69" t="str">
            <v>Ford WTW</v>
          </cell>
          <cell r="H69">
            <v>0</v>
          </cell>
          <cell r="I69">
            <v>0</v>
          </cell>
          <cell r="J69">
            <v>18.2</v>
          </cell>
          <cell r="K69">
            <v>0</v>
          </cell>
          <cell r="L69">
            <v>0</v>
          </cell>
          <cell r="M69">
            <v>0</v>
          </cell>
          <cell r="N69">
            <v>0</v>
          </cell>
          <cell r="O69">
            <v>18.2</v>
          </cell>
          <cell r="R69" t="str">
            <v>Critical Site</v>
          </cell>
          <cell r="S69" t="str">
            <v>Susie Harries</v>
          </cell>
          <cell r="T69">
            <v>4</v>
          </cell>
          <cell r="U69">
            <v>4</v>
          </cell>
          <cell r="V69">
            <v>946.4</v>
          </cell>
          <cell r="W69" t="str">
            <v>Weekly</v>
          </cell>
        </row>
        <row r="70">
          <cell r="D70">
            <v>100916</v>
          </cell>
          <cell r="E70" t="str">
            <v>Cooksbridge WTW</v>
          </cell>
          <cell r="F70">
            <v>100676</v>
          </cell>
          <cell r="G70" t="str">
            <v>Scaynes Hill WTW</v>
          </cell>
          <cell r="H70">
            <v>0</v>
          </cell>
          <cell r="I70">
            <v>0</v>
          </cell>
          <cell r="J70">
            <v>36.4</v>
          </cell>
          <cell r="K70">
            <v>0</v>
          </cell>
          <cell r="L70">
            <v>0</v>
          </cell>
          <cell r="M70">
            <v>0</v>
          </cell>
          <cell r="N70">
            <v>0</v>
          </cell>
          <cell r="O70">
            <v>36.4</v>
          </cell>
          <cell r="S70" t="str">
            <v>Christos Pierides</v>
          </cell>
          <cell r="T70">
            <v>4</v>
          </cell>
          <cell r="U70">
            <v>4</v>
          </cell>
          <cell r="V70">
            <v>946.4</v>
          </cell>
          <cell r="W70" t="str">
            <v>Fortnightly</v>
          </cell>
        </row>
        <row r="71">
          <cell r="D71">
            <v>102103</v>
          </cell>
          <cell r="E71" t="str">
            <v>Coolham WTW (week 1)</v>
          </cell>
          <cell r="F71">
            <v>102406</v>
          </cell>
          <cell r="G71" t="str">
            <v>Goddards Green WTW</v>
          </cell>
          <cell r="H71">
            <v>0</v>
          </cell>
          <cell r="I71">
            <v>13.6</v>
          </cell>
          <cell r="J71">
            <v>0</v>
          </cell>
          <cell r="K71">
            <v>13.6</v>
          </cell>
          <cell r="L71">
            <v>0</v>
          </cell>
          <cell r="M71">
            <v>0</v>
          </cell>
          <cell r="N71">
            <v>0</v>
          </cell>
          <cell r="O71">
            <v>27.2</v>
          </cell>
          <cell r="R71" t="str">
            <v xml:space="preserve">Code 1309 Driver to contact Clive Durman 07880 132412 at a reasonable time to give ETA prior to tankering so he can get to site &amp; empty humus tank, which can only be done once the tanker has been. Load from the AS plant </v>
          </cell>
          <cell r="S71" t="str">
            <v>Susie Harries</v>
          </cell>
          <cell r="T71">
            <v>3</v>
          </cell>
          <cell r="U71">
            <v>4</v>
          </cell>
          <cell r="V71">
            <v>707.19999999999993</v>
          </cell>
          <cell r="W71" t="str">
            <v>Fortnightly</v>
          </cell>
        </row>
        <row r="72">
          <cell r="D72">
            <v>102103</v>
          </cell>
          <cell r="E72" t="str">
            <v>Coolham WTW (week 2)</v>
          </cell>
          <cell r="F72">
            <v>102406</v>
          </cell>
          <cell r="G72" t="str">
            <v>Goddards Green WTW</v>
          </cell>
          <cell r="H72">
            <v>0</v>
          </cell>
          <cell r="I72">
            <v>13.6</v>
          </cell>
          <cell r="J72">
            <v>0</v>
          </cell>
          <cell r="K72">
            <v>0</v>
          </cell>
          <cell r="L72">
            <v>0</v>
          </cell>
          <cell r="M72">
            <v>0</v>
          </cell>
          <cell r="N72">
            <v>0</v>
          </cell>
          <cell r="O72">
            <v>13.6</v>
          </cell>
          <cell r="R72" t="str">
            <v xml:space="preserve">Code 1309 Driver to contact Clive Durman 07880 132412 at a reasonable time to give ETA prior to tankering so he can get to site &amp; empty humus tank, which can only be done once the tanker has been. Load from the AS plant </v>
          </cell>
          <cell r="S72" t="str">
            <v>Susie Harries</v>
          </cell>
          <cell r="T72">
            <v>3</v>
          </cell>
          <cell r="U72">
            <v>4</v>
          </cell>
          <cell r="V72">
            <v>353.59999999999997</v>
          </cell>
          <cell r="W72" t="str">
            <v>Fortnightly</v>
          </cell>
        </row>
        <row r="73">
          <cell r="D73">
            <v>100270</v>
          </cell>
          <cell r="E73" t="str">
            <v>Cowden WTW</v>
          </cell>
          <cell r="F73">
            <v>101208</v>
          </cell>
          <cell r="G73" t="str">
            <v>Aylesford WTW</v>
          </cell>
          <cell r="H73">
            <v>0</v>
          </cell>
          <cell r="I73">
            <v>0</v>
          </cell>
          <cell r="J73">
            <v>0</v>
          </cell>
          <cell r="K73">
            <v>13.6</v>
          </cell>
          <cell r="L73">
            <v>0</v>
          </cell>
          <cell r="M73">
            <v>0</v>
          </cell>
          <cell r="N73">
            <v>0</v>
          </cell>
          <cell r="O73">
            <v>13.6</v>
          </cell>
          <cell r="R73" t="str">
            <v>Critical Site, Do NOT drop any loads! Tip at Sludge logger</v>
          </cell>
          <cell r="S73" t="str">
            <v>Rafal Kaminski</v>
          </cell>
          <cell r="T73">
            <v>3</v>
          </cell>
          <cell r="U73">
            <v>3</v>
          </cell>
          <cell r="V73">
            <v>707.19999999999993</v>
          </cell>
          <cell r="W73" t="str">
            <v>Weekly</v>
          </cell>
        </row>
        <row r="74">
          <cell r="D74">
            <v>100354</v>
          </cell>
          <cell r="E74" t="str">
            <v>Cowfold WTW</v>
          </cell>
          <cell r="F74">
            <v>101905</v>
          </cell>
          <cell r="G74" t="str">
            <v>Goddards Green WTW</v>
          </cell>
          <cell r="H74">
            <v>0</v>
          </cell>
          <cell r="I74">
            <v>0</v>
          </cell>
          <cell r="J74">
            <v>36.4</v>
          </cell>
          <cell r="K74">
            <v>0</v>
          </cell>
          <cell r="L74">
            <v>0</v>
          </cell>
          <cell r="M74">
            <v>0</v>
          </cell>
          <cell r="N74">
            <v>0</v>
          </cell>
          <cell r="O74">
            <v>36.4</v>
          </cell>
          <cell r="S74" t="str">
            <v>Susie Harries</v>
          </cell>
          <cell r="T74">
            <v>4</v>
          </cell>
          <cell r="U74">
            <v>4</v>
          </cell>
          <cell r="V74">
            <v>1892.8</v>
          </cell>
          <cell r="W74" t="str">
            <v>Weekly</v>
          </cell>
        </row>
        <row r="75">
          <cell r="D75">
            <v>102519</v>
          </cell>
          <cell r="E75" t="str">
            <v>Coxheath WTW</v>
          </cell>
          <cell r="F75">
            <v>101208</v>
          </cell>
          <cell r="G75" t="str">
            <v>Aylesford WTW</v>
          </cell>
          <cell r="H75">
            <v>54.6</v>
          </cell>
          <cell r="I75">
            <v>54.6</v>
          </cell>
          <cell r="J75">
            <v>54.6</v>
          </cell>
          <cell r="K75">
            <v>54.6</v>
          </cell>
          <cell r="L75">
            <v>54.6</v>
          </cell>
          <cell r="M75">
            <v>54.6</v>
          </cell>
          <cell r="N75">
            <v>27.3</v>
          </cell>
          <cell r="O75">
            <v>354.90000000000003</v>
          </cell>
          <cell r="R75" t="str">
            <v>Do NOT drop loads due to compliance issues. MUST SIGN SITE DIARY. Remove loads at 09:00 Remove loads from Sludge Holding Tank.</v>
          </cell>
          <cell r="S75" t="str">
            <v>Jasmine Cordero</v>
          </cell>
          <cell r="T75">
            <v>6</v>
          </cell>
          <cell r="U75">
            <v>6</v>
          </cell>
          <cell r="V75">
            <v>18454.800000000003</v>
          </cell>
          <cell r="W75" t="str">
            <v>Weekly</v>
          </cell>
        </row>
        <row r="76">
          <cell r="D76">
            <v>101324</v>
          </cell>
          <cell r="E76" t="str">
            <v>Cranbrook WTW</v>
          </cell>
          <cell r="F76">
            <v>101753</v>
          </cell>
          <cell r="G76" t="str">
            <v>Ashford WTW</v>
          </cell>
          <cell r="H76">
            <v>27.3</v>
          </cell>
          <cell r="I76">
            <v>0</v>
          </cell>
          <cell r="J76">
            <v>0</v>
          </cell>
          <cell r="K76">
            <v>0</v>
          </cell>
          <cell r="L76">
            <v>27.3</v>
          </cell>
          <cell r="M76">
            <v>0</v>
          </cell>
          <cell r="N76">
            <v>0</v>
          </cell>
          <cell r="O76">
            <v>54.6</v>
          </cell>
          <cell r="R76" t="str">
            <v>MUST SIGN SITE DIARY. Combi lock code 1966</v>
          </cell>
          <cell r="S76" t="str">
            <v>Daniel Brown</v>
          </cell>
          <cell r="T76">
            <v>6</v>
          </cell>
          <cell r="U76">
            <v>6</v>
          </cell>
          <cell r="V76">
            <v>2839.2000000000003</v>
          </cell>
          <cell r="W76" t="str">
            <v>Weekly</v>
          </cell>
        </row>
        <row r="77">
          <cell r="D77">
            <v>102258</v>
          </cell>
          <cell r="E77" t="str">
            <v>Crouch Farm Mayfield WTW</v>
          </cell>
          <cell r="F77">
            <v>100532</v>
          </cell>
          <cell r="G77" t="str">
            <v>Hailsham North WTW</v>
          </cell>
          <cell r="H77">
            <v>18.2</v>
          </cell>
          <cell r="I77">
            <v>0</v>
          </cell>
          <cell r="J77">
            <v>0</v>
          </cell>
          <cell r="K77">
            <v>0</v>
          </cell>
          <cell r="L77">
            <v>0</v>
          </cell>
          <cell r="M77">
            <v>0</v>
          </cell>
          <cell r="N77">
            <v>0</v>
          </cell>
          <cell r="O77">
            <v>18.2</v>
          </cell>
          <cell r="S77" t="str">
            <v>Acelya Cakariz-Hayes</v>
          </cell>
          <cell r="T77">
            <v>4</v>
          </cell>
          <cell r="U77">
            <v>4</v>
          </cell>
          <cell r="V77">
            <v>946.4</v>
          </cell>
          <cell r="W77" t="str">
            <v>Weekly</v>
          </cell>
        </row>
        <row r="78">
          <cell r="D78">
            <v>101877</v>
          </cell>
          <cell r="E78" t="str">
            <v>Dambridge Wingham WTW</v>
          </cell>
          <cell r="F78">
            <v>101631</v>
          </cell>
          <cell r="G78" t="str">
            <v>Canterbury WTW</v>
          </cell>
          <cell r="H78">
            <v>0</v>
          </cell>
          <cell r="I78">
            <v>54.6</v>
          </cell>
          <cell r="J78">
            <v>81.900000000000006</v>
          </cell>
          <cell r="K78">
            <v>0</v>
          </cell>
          <cell r="L78">
            <v>0</v>
          </cell>
          <cell r="M78">
            <v>0</v>
          </cell>
          <cell r="N78">
            <v>0</v>
          </cell>
          <cell r="O78">
            <v>136.5</v>
          </cell>
          <cell r="S78" t="str">
            <v>Andy Lowe</v>
          </cell>
          <cell r="T78">
            <v>6</v>
          </cell>
          <cell r="U78">
            <v>6</v>
          </cell>
          <cell r="V78">
            <v>7098</v>
          </cell>
          <cell r="W78" t="str">
            <v>Weekly</v>
          </cell>
        </row>
        <row r="79">
          <cell r="D79">
            <v>100112</v>
          </cell>
          <cell r="E79" t="str">
            <v>Danehill WTW</v>
          </cell>
          <cell r="F79">
            <v>101905</v>
          </cell>
          <cell r="G79" t="str">
            <v>Goddards Green WTW</v>
          </cell>
          <cell r="H79">
            <v>0</v>
          </cell>
          <cell r="I79">
            <v>0</v>
          </cell>
          <cell r="J79">
            <v>36.4</v>
          </cell>
          <cell r="K79">
            <v>0</v>
          </cell>
          <cell r="L79">
            <v>0</v>
          </cell>
          <cell r="M79">
            <v>0</v>
          </cell>
          <cell r="N79">
            <v>0</v>
          </cell>
          <cell r="O79">
            <v>36.4</v>
          </cell>
          <cell r="R79" t="str">
            <v>1 load from each tank the first load needs to be taken from the tank furthest from the entrance gate.</v>
          </cell>
          <cell r="S79" t="str">
            <v>Christos Pierides</v>
          </cell>
          <cell r="T79">
            <v>4</v>
          </cell>
          <cell r="U79">
            <v>4</v>
          </cell>
          <cell r="V79">
            <v>1892.8</v>
          </cell>
          <cell r="W79" t="str">
            <v>Weekly</v>
          </cell>
        </row>
        <row r="80">
          <cell r="D80">
            <v>102894</v>
          </cell>
          <cell r="E80" t="str">
            <v>Dial Post WTW (week 1)</v>
          </cell>
          <cell r="F80">
            <v>102406</v>
          </cell>
          <cell r="G80" t="str">
            <v>Goddards Green WTW</v>
          </cell>
          <cell r="H80">
            <v>0</v>
          </cell>
          <cell r="I80">
            <v>0</v>
          </cell>
          <cell r="J80">
            <v>13.6</v>
          </cell>
          <cell r="K80">
            <v>0</v>
          </cell>
          <cell r="L80">
            <v>0</v>
          </cell>
          <cell r="M80">
            <v>0</v>
          </cell>
          <cell r="N80">
            <v>0</v>
          </cell>
          <cell r="O80">
            <v>13.6</v>
          </cell>
          <cell r="R80" t="str">
            <v xml:space="preserve">Phone Warren Mathews 07770700212 1hr prior to arrival. (10am visit requested) Remove 1k from each of the Sludge Points labelled A,B &amp; C on Tank 1 . </v>
          </cell>
          <cell r="S80" t="str">
            <v>Mark Hunton</v>
          </cell>
          <cell r="T80">
            <v>3</v>
          </cell>
          <cell r="U80">
            <v>4</v>
          </cell>
          <cell r="V80">
            <v>235.73333333333332</v>
          </cell>
          <cell r="W80" t="str">
            <v>3 Weeks</v>
          </cell>
        </row>
        <row r="81">
          <cell r="D81">
            <v>102894</v>
          </cell>
          <cell r="E81" t="str">
            <v>Dial Post WTW (week 2)</v>
          </cell>
          <cell r="F81">
            <v>102406</v>
          </cell>
          <cell r="G81" t="str">
            <v>Goddards Green WTW</v>
          </cell>
          <cell r="H81">
            <v>0</v>
          </cell>
          <cell r="I81">
            <v>0</v>
          </cell>
          <cell r="J81">
            <v>13.6</v>
          </cell>
          <cell r="K81">
            <v>0</v>
          </cell>
          <cell r="L81">
            <v>0</v>
          </cell>
          <cell r="M81">
            <v>0</v>
          </cell>
          <cell r="N81">
            <v>0</v>
          </cell>
          <cell r="O81">
            <v>13.6</v>
          </cell>
          <cell r="R81" t="str">
            <v>Phone Warren Mathews 07770700212 1hr prior to arrival. (10am visit requested) Remove 1k from each of the Sludge Points labelled A,B &amp; C on Tank 2</v>
          </cell>
          <cell r="S81" t="str">
            <v>Mark Hunton</v>
          </cell>
          <cell r="T81">
            <v>3</v>
          </cell>
          <cell r="U81">
            <v>4</v>
          </cell>
          <cell r="V81">
            <v>235.73333333333332</v>
          </cell>
          <cell r="W81" t="str">
            <v>3 Weeks</v>
          </cell>
        </row>
        <row r="82">
          <cell r="D82">
            <v>101916</v>
          </cell>
          <cell r="E82" t="str">
            <v>Ditchling WTW</v>
          </cell>
          <cell r="F82">
            <v>101905</v>
          </cell>
          <cell r="G82" t="str">
            <v>Goddards Green WTW</v>
          </cell>
          <cell r="H82">
            <v>18.2</v>
          </cell>
          <cell r="I82">
            <v>0</v>
          </cell>
          <cell r="J82">
            <v>0</v>
          </cell>
          <cell r="K82">
            <v>18.2</v>
          </cell>
          <cell r="L82">
            <v>0</v>
          </cell>
          <cell r="M82">
            <v>0</v>
          </cell>
          <cell r="N82">
            <v>0</v>
          </cell>
          <cell r="O82">
            <v>36.4</v>
          </cell>
          <cell r="R82" t="str">
            <v>Critical Site</v>
          </cell>
          <cell r="S82" t="str">
            <v>Christos Pierides</v>
          </cell>
          <cell r="T82">
            <v>4</v>
          </cell>
          <cell r="U82">
            <v>4</v>
          </cell>
          <cell r="V82">
            <v>1892.8</v>
          </cell>
          <cell r="W82" t="str">
            <v>Weekly</v>
          </cell>
        </row>
        <row r="83">
          <cell r="D83">
            <v>103234</v>
          </cell>
          <cell r="E83" t="str">
            <v>Ditton WTW</v>
          </cell>
          <cell r="F83">
            <v>102708</v>
          </cell>
          <cell r="G83" t="str">
            <v>Ham Hill WTW</v>
          </cell>
          <cell r="H83">
            <v>0</v>
          </cell>
          <cell r="I83">
            <v>54.6</v>
          </cell>
          <cell r="J83">
            <v>0</v>
          </cell>
          <cell r="K83">
            <v>0</v>
          </cell>
          <cell r="L83">
            <v>54.6</v>
          </cell>
          <cell r="M83">
            <v>0</v>
          </cell>
          <cell r="N83">
            <v>0</v>
          </cell>
          <cell r="O83">
            <v>109.2</v>
          </cell>
          <cell r="R83" t="str">
            <v>All loads to be removed after 12:00 to allow site to dewater. SIGN SITE DIARY</v>
          </cell>
          <cell r="S83" t="str">
            <v>Jasmine Cordero</v>
          </cell>
          <cell r="T83">
            <v>4</v>
          </cell>
          <cell r="U83">
            <v>4</v>
          </cell>
          <cell r="V83">
            <v>5678.4000000000005</v>
          </cell>
          <cell r="W83" t="str">
            <v>Weekly</v>
          </cell>
        </row>
        <row r="84">
          <cell r="D84">
            <v>101533</v>
          </cell>
          <cell r="E84" t="str">
            <v>Dragons Green WTW</v>
          </cell>
          <cell r="F84">
            <v>102406</v>
          </cell>
          <cell r="G84" t="str">
            <v>Goddards Green WTW</v>
          </cell>
          <cell r="H84">
            <v>13.6</v>
          </cell>
          <cell r="I84">
            <v>0</v>
          </cell>
          <cell r="J84">
            <v>13.6</v>
          </cell>
          <cell r="K84">
            <v>0</v>
          </cell>
          <cell r="L84">
            <v>0</v>
          </cell>
          <cell r="M84">
            <v>0</v>
          </cell>
          <cell r="N84">
            <v>0</v>
          </cell>
          <cell r="O84">
            <v>27.2</v>
          </cell>
          <cell r="R84" t="str">
            <v>On 08:00 - Remove Scheduled load from SHT and then top up from the PST. Use the Signs on Site for the Tanks. No Need to Meet Operator. Rear steer vehicle.</v>
          </cell>
          <cell r="S84" t="str">
            <v>Susie Harries</v>
          </cell>
          <cell r="T84">
            <v>4</v>
          </cell>
          <cell r="U84">
            <v>4</v>
          </cell>
          <cell r="V84">
            <v>1414.3999999999999</v>
          </cell>
          <cell r="W84" t="str">
            <v>Weekly</v>
          </cell>
        </row>
        <row r="85">
          <cell r="D85">
            <v>101370</v>
          </cell>
          <cell r="E85" t="str">
            <v>Dunbridge WPS</v>
          </cell>
          <cell r="F85" t="str">
            <v>103202C</v>
          </cell>
          <cell r="G85" t="str">
            <v>Slowhill Copse Marchwood Cess WTW</v>
          </cell>
          <cell r="H85">
            <v>0</v>
          </cell>
          <cell r="I85">
            <v>0</v>
          </cell>
          <cell r="J85">
            <v>0</v>
          </cell>
          <cell r="K85">
            <v>9.1</v>
          </cell>
          <cell r="L85">
            <v>0</v>
          </cell>
          <cell r="M85">
            <v>0</v>
          </cell>
          <cell r="N85">
            <v>0</v>
          </cell>
          <cell r="O85">
            <v>9.1</v>
          </cell>
          <cell r="S85" t="e">
            <v>#N/A</v>
          </cell>
          <cell r="T85">
            <v>2</v>
          </cell>
          <cell r="U85">
            <v>3</v>
          </cell>
          <cell r="V85" t="e">
            <v>#DIV/0!</v>
          </cell>
          <cell r="W85" t="str">
            <v>n/a</v>
          </cell>
        </row>
        <row r="86">
          <cell r="D86">
            <v>101116</v>
          </cell>
          <cell r="E86" t="str">
            <v>Dunbridge WTW</v>
          </cell>
          <cell r="F86">
            <v>103202</v>
          </cell>
          <cell r="G86" t="str">
            <v>Slowhill Copse Marchwood WTW</v>
          </cell>
          <cell r="H86">
            <v>0</v>
          </cell>
          <cell r="I86">
            <v>13.6</v>
          </cell>
          <cell r="J86">
            <v>0</v>
          </cell>
          <cell r="K86">
            <v>0</v>
          </cell>
          <cell r="L86">
            <v>0</v>
          </cell>
          <cell r="M86">
            <v>0</v>
          </cell>
          <cell r="N86">
            <v>0</v>
          </cell>
          <cell r="O86">
            <v>13.6</v>
          </cell>
          <cell r="R86" t="str">
            <v>Tanker to remove approx. 1k from each of the 3 Bauer couplings on Zone 1 equally to make the 3k load</v>
          </cell>
          <cell r="S86" t="str">
            <v>Rachael Giles</v>
          </cell>
          <cell r="T86">
            <v>3</v>
          </cell>
          <cell r="U86">
            <v>3</v>
          </cell>
          <cell r="V86">
            <v>176.79999999999998</v>
          </cell>
          <cell r="W86" t="str">
            <v>4 Weeks</v>
          </cell>
        </row>
        <row r="87">
          <cell r="D87">
            <v>102658</v>
          </cell>
          <cell r="E87" t="str">
            <v>Duncton WTW</v>
          </cell>
          <cell r="F87">
            <v>107426</v>
          </cell>
          <cell r="G87" t="str">
            <v>Ford WTW</v>
          </cell>
          <cell r="H87">
            <v>0</v>
          </cell>
          <cell r="I87">
            <v>0</v>
          </cell>
          <cell r="J87">
            <v>0</v>
          </cell>
          <cell r="K87">
            <v>13.6</v>
          </cell>
          <cell r="L87">
            <v>0</v>
          </cell>
          <cell r="M87">
            <v>0</v>
          </cell>
          <cell r="N87">
            <v>0</v>
          </cell>
          <cell r="O87">
            <v>13.6</v>
          </cell>
          <cell r="R87" t="str">
            <v>DO NOT DROP. Site op Martin White 07922 858961 must be in attendance. Please empty the stream first, followed by the PSTs and Humus Tanks.</v>
          </cell>
          <cell r="S87" t="str">
            <v>Mark Hunton</v>
          </cell>
          <cell r="T87">
            <v>2</v>
          </cell>
          <cell r="U87">
            <v>3</v>
          </cell>
          <cell r="V87">
            <v>176.79999999999998</v>
          </cell>
          <cell r="W87" t="str">
            <v>4 Weeks</v>
          </cell>
        </row>
        <row r="88">
          <cell r="D88">
            <v>102993</v>
          </cell>
          <cell r="E88" t="str">
            <v>Dymchurch WTW</v>
          </cell>
          <cell r="F88">
            <v>101753</v>
          </cell>
          <cell r="G88" t="str">
            <v>Ashford WTW</v>
          </cell>
          <cell r="H88">
            <v>18.2</v>
          </cell>
          <cell r="I88">
            <v>36.4</v>
          </cell>
          <cell r="J88">
            <v>36.4</v>
          </cell>
          <cell r="K88">
            <v>36.4</v>
          </cell>
          <cell r="L88">
            <v>18.2</v>
          </cell>
          <cell r="M88">
            <v>0</v>
          </cell>
          <cell r="N88">
            <v>0</v>
          </cell>
          <cell r="O88">
            <v>145.6</v>
          </cell>
          <cell r="R88" t="str">
            <v>Please contact Ian Howard 07880 132392 to advise where to load from. Close all gates behind you. Live stock in the field after 1st gate in final field before site and onsite. Code 7272</v>
          </cell>
          <cell r="S88" t="str">
            <v>Kieran Waller</v>
          </cell>
          <cell r="T88">
            <v>4</v>
          </cell>
          <cell r="U88">
            <v>4</v>
          </cell>
          <cell r="V88">
            <v>7571.2</v>
          </cell>
          <cell r="W88" t="str">
            <v>Weekly</v>
          </cell>
        </row>
        <row r="89">
          <cell r="D89">
            <v>102992</v>
          </cell>
          <cell r="E89" t="str">
            <v>East Boldre WTW</v>
          </cell>
          <cell r="F89">
            <v>103202</v>
          </cell>
          <cell r="G89" t="str">
            <v>Slowhill Copse Marchwood WTW</v>
          </cell>
          <cell r="H89">
            <v>0</v>
          </cell>
          <cell r="I89">
            <v>0</v>
          </cell>
          <cell r="J89">
            <v>0</v>
          </cell>
          <cell r="K89">
            <v>36.4</v>
          </cell>
          <cell r="L89">
            <v>0</v>
          </cell>
          <cell r="M89">
            <v>0</v>
          </cell>
          <cell r="N89">
            <v>0</v>
          </cell>
          <cell r="O89">
            <v>36.4</v>
          </cell>
          <cell r="S89" t="str">
            <v>Rachael Giles</v>
          </cell>
          <cell r="T89">
            <v>4</v>
          </cell>
          <cell r="U89">
            <v>4</v>
          </cell>
          <cell r="V89">
            <v>946.4</v>
          </cell>
          <cell r="W89" t="str">
            <v>Fortnightly</v>
          </cell>
        </row>
        <row r="90">
          <cell r="D90">
            <v>102421</v>
          </cell>
          <cell r="E90" t="str">
            <v>East Dean WTW</v>
          </cell>
          <cell r="F90">
            <v>100532</v>
          </cell>
          <cell r="G90" t="str">
            <v>Hailsham North WTW</v>
          </cell>
          <cell r="H90">
            <v>18.2</v>
          </cell>
          <cell r="I90">
            <v>0</v>
          </cell>
          <cell r="J90">
            <v>18.2</v>
          </cell>
          <cell r="K90">
            <v>18.2</v>
          </cell>
          <cell r="L90">
            <v>18.2</v>
          </cell>
          <cell r="M90">
            <v>0</v>
          </cell>
          <cell r="N90">
            <v>0</v>
          </cell>
          <cell r="O90">
            <v>72.8</v>
          </cell>
          <cell r="R90" t="str">
            <v>Monday's load, to load first from washwater well then to top up from SHT for compliance. No Dropped Loads to be collected the same day as scheduled loads due to structural tank issues</v>
          </cell>
          <cell r="S90" t="str">
            <v>Acelya Cakariz-Hayes</v>
          </cell>
          <cell r="T90">
            <v>4</v>
          </cell>
          <cell r="U90">
            <v>4</v>
          </cell>
          <cell r="V90">
            <v>3785.6</v>
          </cell>
          <cell r="W90" t="str">
            <v>Weekly</v>
          </cell>
        </row>
        <row r="91">
          <cell r="D91">
            <v>100103</v>
          </cell>
          <cell r="E91" t="str">
            <v>East End WTW</v>
          </cell>
          <cell r="F91">
            <v>103202</v>
          </cell>
          <cell r="G91" t="str">
            <v>Slowhill Copse Marchwood WTW</v>
          </cell>
          <cell r="H91">
            <v>0</v>
          </cell>
          <cell r="I91">
            <v>0</v>
          </cell>
          <cell r="J91">
            <v>0</v>
          </cell>
          <cell r="K91">
            <v>13.6</v>
          </cell>
          <cell r="L91">
            <v>0</v>
          </cell>
          <cell r="M91">
            <v>0</v>
          </cell>
          <cell r="N91">
            <v>0</v>
          </cell>
          <cell r="O91">
            <v>13.6</v>
          </cell>
          <cell r="R91" t="str">
            <v>Firstly driver to empty Septic tank first brick chamber on LHS of entrance gates, secondly driver to empty FST, 3rd if any space left, remove from the reed bed</v>
          </cell>
          <cell r="S91" t="str">
            <v>Rachael Giles</v>
          </cell>
          <cell r="T91">
            <v>3</v>
          </cell>
          <cell r="U91">
            <v>3</v>
          </cell>
          <cell r="V91">
            <v>235.73333333333332</v>
          </cell>
          <cell r="W91" t="str">
            <v>3 Weeks</v>
          </cell>
        </row>
        <row r="92">
          <cell r="D92">
            <v>102503</v>
          </cell>
          <cell r="E92" t="str">
            <v>East Grimstead WTW</v>
          </cell>
          <cell r="F92">
            <v>101246</v>
          </cell>
          <cell r="G92" t="str">
            <v>Fullerton WTW</v>
          </cell>
          <cell r="H92">
            <v>27.3</v>
          </cell>
          <cell r="I92">
            <v>0</v>
          </cell>
          <cell r="J92">
            <v>0</v>
          </cell>
          <cell r="K92">
            <v>0</v>
          </cell>
          <cell r="L92">
            <v>0</v>
          </cell>
          <cell r="M92">
            <v>0</v>
          </cell>
          <cell r="N92">
            <v>0</v>
          </cell>
          <cell r="O92">
            <v>27.3</v>
          </cell>
          <cell r="R92" t="str">
            <v>Load to be removed after 10:00</v>
          </cell>
          <cell r="S92" t="str">
            <v>Rachael Giles</v>
          </cell>
          <cell r="T92">
            <v>6</v>
          </cell>
          <cell r="U92">
            <v>6</v>
          </cell>
          <cell r="V92">
            <v>1419.6000000000001</v>
          </cell>
          <cell r="W92" t="str">
            <v>Weekly</v>
          </cell>
        </row>
        <row r="93">
          <cell r="D93">
            <v>100669</v>
          </cell>
          <cell r="E93" t="str">
            <v>East Hoathly WTW</v>
          </cell>
          <cell r="F93">
            <v>100532</v>
          </cell>
          <cell r="G93" t="str">
            <v>Hailsham North WTW</v>
          </cell>
          <cell r="H93">
            <v>0</v>
          </cell>
          <cell r="I93">
            <v>0</v>
          </cell>
          <cell r="J93">
            <v>13.6</v>
          </cell>
          <cell r="K93">
            <v>0</v>
          </cell>
          <cell r="L93">
            <v>13.6</v>
          </cell>
          <cell r="M93">
            <v>0</v>
          </cell>
          <cell r="N93">
            <v>0</v>
          </cell>
          <cell r="O93">
            <v>27.2</v>
          </cell>
          <cell r="R93" t="str">
            <v xml:space="preserve">Critical Site Must NOT be dropped. </v>
          </cell>
          <cell r="S93" t="str">
            <v>Aoife Quinlivan</v>
          </cell>
          <cell r="T93" t="str">
            <v>4k rear steer</v>
          </cell>
          <cell r="U93" t="str">
            <v>4k rear steer</v>
          </cell>
          <cell r="V93">
            <v>1414.3999999999999</v>
          </cell>
          <cell r="W93" t="str">
            <v>Weekly</v>
          </cell>
        </row>
        <row r="94">
          <cell r="D94">
            <v>101653</v>
          </cell>
          <cell r="E94" t="str">
            <v>East Meon WTW</v>
          </cell>
          <cell r="F94">
            <v>102480</v>
          </cell>
          <cell r="G94" t="str">
            <v>Budds Farm Havant WTW</v>
          </cell>
          <cell r="H94">
            <v>0</v>
          </cell>
          <cell r="I94">
            <v>0</v>
          </cell>
          <cell r="J94">
            <v>0</v>
          </cell>
          <cell r="K94">
            <v>0</v>
          </cell>
          <cell r="L94">
            <v>13.6</v>
          </cell>
          <cell r="M94">
            <v>0</v>
          </cell>
          <cell r="N94">
            <v>0</v>
          </cell>
          <cell r="O94">
            <v>13.6</v>
          </cell>
          <cell r="S94" t="str">
            <v>Charlotte Widdows</v>
          </cell>
          <cell r="T94">
            <v>3</v>
          </cell>
          <cell r="U94">
            <v>4</v>
          </cell>
          <cell r="V94">
            <v>353.59999999999997</v>
          </cell>
          <cell r="W94" t="str">
            <v>Fortnightly</v>
          </cell>
        </row>
        <row r="95">
          <cell r="D95">
            <v>101654</v>
          </cell>
          <cell r="E95" t="str">
            <v>East Peckham WTW</v>
          </cell>
          <cell r="F95">
            <v>102708</v>
          </cell>
          <cell r="G95" t="str">
            <v>Ham Hill WTW</v>
          </cell>
          <cell r="H95">
            <v>0</v>
          </cell>
          <cell r="I95">
            <v>13.6</v>
          </cell>
          <cell r="J95">
            <v>0</v>
          </cell>
          <cell r="K95">
            <v>0</v>
          </cell>
          <cell r="L95">
            <v>13.6</v>
          </cell>
          <cell r="M95">
            <v>0</v>
          </cell>
          <cell r="N95">
            <v>0</v>
          </cell>
          <cell r="O95">
            <v>27.2</v>
          </cell>
          <cell r="R95" t="str">
            <v>Remove Scheduled load from the Sludge Tank that doesnt have the "DO NOT OPERATE" tag/sign on it.</v>
          </cell>
          <cell r="S95" t="str">
            <v>Rafal Kaminski</v>
          </cell>
          <cell r="T95">
            <v>3</v>
          </cell>
          <cell r="U95">
            <v>4</v>
          </cell>
          <cell r="V95">
            <v>1414.3999999999999</v>
          </cell>
          <cell r="W95" t="str">
            <v>Weekly</v>
          </cell>
        </row>
        <row r="96">
          <cell r="D96">
            <v>100505</v>
          </cell>
          <cell r="E96" t="str">
            <v>Eastchurch WTW</v>
          </cell>
          <cell r="F96">
            <v>100504</v>
          </cell>
          <cell r="G96" t="str">
            <v>Queenborough WTW</v>
          </cell>
          <cell r="H96">
            <v>54.6</v>
          </cell>
          <cell r="I96">
            <v>0</v>
          </cell>
          <cell r="J96">
            <v>54.6</v>
          </cell>
          <cell r="K96">
            <v>0</v>
          </cell>
          <cell r="L96">
            <v>36.4</v>
          </cell>
          <cell r="M96">
            <v>0</v>
          </cell>
          <cell r="N96">
            <v>0</v>
          </cell>
          <cell r="O96">
            <v>145.6</v>
          </cell>
          <cell r="R96" t="str">
            <v>Code 34350. Loads must be taken from the new sludge holding tank unless advised otherwise. Do NOT drop loads due to compliance issues. Driver must sign diary. Loads to be removed after 1000hrs</v>
          </cell>
          <cell r="S96" t="str">
            <v>Andy Lowe</v>
          </cell>
          <cell r="T96">
            <v>4</v>
          </cell>
          <cell r="U96">
            <v>4</v>
          </cell>
          <cell r="V96">
            <v>7571.2</v>
          </cell>
          <cell r="W96" t="str">
            <v>Weekly</v>
          </cell>
        </row>
        <row r="97">
          <cell r="D97">
            <v>107235</v>
          </cell>
          <cell r="E97" t="str">
            <v>Eastling WSW</v>
          </cell>
          <cell r="F97" t="str">
            <v>101631C</v>
          </cell>
          <cell r="G97" t="str">
            <v>Canterbury Cess WTW</v>
          </cell>
          <cell r="H97">
            <v>0</v>
          </cell>
          <cell r="I97">
            <v>0</v>
          </cell>
          <cell r="J97">
            <v>0</v>
          </cell>
          <cell r="K97">
            <v>0</v>
          </cell>
          <cell r="L97">
            <v>0</v>
          </cell>
          <cell r="M97">
            <v>0</v>
          </cell>
          <cell r="N97">
            <v>0</v>
          </cell>
          <cell r="O97">
            <v>0</v>
          </cell>
          <cell r="R97" t="str">
            <v>Operator Assist due to large man hole cover</v>
          </cell>
          <cell r="S97" t="e">
            <v>#N/A</v>
          </cell>
          <cell r="T97">
            <v>3</v>
          </cell>
          <cell r="U97">
            <v>4</v>
          </cell>
          <cell r="V97">
            <v>0</v>
          </cell>
          <cell r="W97" t="str">
            <v>AD HOC</v>
          </cell>
        </row>
        <row r="98">
          <cell r="D98">
            <v>101887</v>
          </cell>
          <cell r="E98" t="str">
            <v>Eastry WTW</v>
          </cell>
          <cell r="F98">
            <v>101631</v>
          </cell>
          <cell r="G98" t="str">
            <v>Canterbury WTW</v>
          </cell>
          <cell r="H98">
            <v>0</v>
          </cell>
          <cell r="I98">
            <v>13.6</v>
          </cell>
          <cell r="J98">
            <v>0</v>
          </cell>
          <cell r="K98">
            <v>0</v>
          </cell>
          <cell r="L98">
            <v>13.6</v>
          </cell>
          <cell r="M98">
            <v>0</v>
          </cell>
          <cell r="N98">
            <v>0</v>
          </cell>
          <cell r="O98">
            <v>27.2</v>
          </cell>
          <cell r="S98" t="str">
            <v>Andy Lowe</v>
          </cell>
          <cell r="T98">
            <v>3</v>
          </cell>
          <cell r="U98" t="str">
            <v>3k rear steer</v>
          </cell>
          <cell r="V98">
            <v>1414.3999999999999</v>
          </cell>
          <cell r="W98" t="str">
            <v>Weekly</v>
          </cell>
        </row>
        <row r="99">
          <cell r="D99">
            <v>102997</v>
          </cell>
          <cell r="E99" t="str">
            <v>Eden Vale East Grinstead WTW</v>
          </cell>
          <cell r="F99">
            <v>101905</v>
          </cell>
          <cell r="G99" t="str">
            <v>Goddards Green WTW</v>
          </cell>
          <cell r="H99">
            <v>54.6</v>
          </cell>
          <cell r="I99">
            <v>0</v>
          </cell>
          <cell r="J99">
            <v>54.6</v>
          </cell>
          <cell r="K99">
            <v>0</v>
          </cell>
          <cell r="L99">
            <v>54.6</v>
          </cell>
          <cell r="M99">
            <v>0</v>
          </cell>
          <cell r="N99">
            <v>0</v>
          </cell>
          <cell r="O99">
            <v>163.80000000000001</v>
          </cell>
          <cell r="R99" t="str">
            <v>Critical Compliant site. DO NOT DROP ANY LOADS! Remove all scheduled loads from Tank 2, if emptied then please top up load from Tank 1. Sign Diary onEvery Load Removed - This is a MUST please</v>
          </cell>
          <cell r="S99" t="str">
            <v>Graeme Vincent</v>
          </cell>
          <cell r="T99">
            <v>6</v>
          </cell>
          <cell r="U99">
            <v>6</v>
          </cell>
          <cell r="V99">
            <v>8517.6</v>
          </cell>
          <cell r="W99" t="str">
            <v>Weekly</v>
          </cell>
        </row>
        <row r="100">
          <cell r="D100">
            <v>100644</v>
          </cell>
          <cell r="E100" t="str">
            <v>EDENBRIDGE WTW</v>
          </cell>
          <cell r="F100" t="str">
            <v>101753/101208/102708</v>
          </cell>
          <cell r="G100" t="str">
            <v>Ashford WTW (Mon-Fri) / Aylesford (Sat) / Ham Hill (Sun)</v>
          </cell>
          <cell r="H100">
            <v>27.3</v>
          </cell>
          <cell r="I100">
            <v>27.3</v>
          </cell>
          <cell r="J100">
            <v>27.3</v>
          </cell>
          <cell r="K100">
            <v>27.3</v>
          </cell>
          <cell r="L100">
            <v>27.3</v>
          </cell>
          <cell r="M100">
            <v>27.3</v>
          </cell>
          <cell r="N100">
            <v>27.3</v>
          </cell>
          <cell r="O100">
            <v>191.10000000000002</v>
          </cell>
          <cell r="S100" t="str">
            <v>Kevin O'Connor</v>
          </cell>
          <cell r="T100">
            <v>6</v>
          </cell>
          <cell r="U100">
            <v>6</v>
          </cell>
          <cell r="V100">
            <v>0</v>
          </cell>
          <cell r="W100" t="str">
            <v>Weekly</v>
          </cell>
        </row>
        <row r="101">
          <cell r="D101">
            <v>100871</v>
          </cell>
          <cell r="E101" t="str">
            <v>Elsted WTW</v>
          </cell>
          <cell r="F101">
            <v>102480</v>
          </cell>
          <cell r="G101" t="str">
            <v>Budds Farm Havant WTW</v>
          </cell>
          <cell r="H101">
            <v>0</v>
          </cell>
          <cell r="I101">
            <v>0</v>
          </cell>
          <cell r="J101">
            <v>0</v>
          </cell>
          <cell r="K101">
            <v>9.1</v>
          </cell>
          <cell r="L101">
            <v>0</v>
          </cell>
          <cell r="M101">
            <v>0</v>
          </cell>
          <cell r="N101">
            <v>0</v>
          </cell>
          <cell r="O101">
            <v>9.1</v>
          </cell>
          <cell r="R101" t="str">
            <v>Driver to meet operator on site at 08:00 Mick Hayler 07469 401301, to assist with the long pipe lay. The driver must back into site and must not go past the five bar gate</v>
          </cell>
          <cell r="S101" t="str">
            <v>Claudia Slevin</v>
          </cell>
          <cell r="T101">
            <v>2</v>
          </cell>
          <cell r="U101">
            <v>3</v>
          </cell>
          <cell r="V101">
            <v>94.64</v>
          </cell>
          <cell r="W101" t="str">
            <v>5 Weeks</v>
          </cell>
        </row>
        <row r="102">
          <cell r="D102">
            <v>111159</v>
          </cell>
          <cell r="E102" t="str">
            <v>Evans Close Over Wallop WTW</v>
          </cell>
          <cell r="F102">
            <v>101246</v>
          </cell>
          <cell r="G102" t="str">
            <v>Fullerton WTW</v>
          </cell>
          <cell r="H102">
            <v>0</v>
          </cell>
          <cell r="I102">
            <v>27.2</v>
          </cell>
          <cell r="J102">
            <v>0</v>
          </cell>
          <cell r="K102">
            <v>0</v>
          </cell>
          <cell r="L102">
            <v>0</v>
          </cell>
          <cell r="M102">
            <v>0</v>
          </cell>
          <cell r="N102">
            <v>0</v>
          </cell>
          <cell r="O102">
            <v>27.2</v>
          </cell>
          <cell r="R102" t="str">
            <v>Nigel Taylor 07469 401294/Terry Down 07469 401290. Both septic tanks need to be emptied</v>
          </cell>
          <cell r="S102" t="str">
            <v>James Moss</v>
          </cell>
          <cell r="T102">
            <v>3</v>
          </cell>
          <cell r="U102">
            <v>3</v>
          </cell>
          <cell r="V102">
            <v>707.19999999999993</v>
          </cell>
          <cell r="W102" t="str">
            <v>Fortnightly</v>
          </cell>
        </row>
        <row r="103">
          <cell r="D103">
            <v>100030</v>
          </cell>
          <cell r="E103" t="str">
            <v>Ewhurst Green WTW</v>
          </cell>
          <cell r="F103">
            <v>101753</v>
          </cell>
          <cell r="G103" t="str">
            <v>Ashford WTW</v>
          </cell>
          <cell r="H103">
            <v>0</v>
          </cell>
          <cell r="I103">
            <v>4.5</v>
          </cell>
          <cell r="J103">
            <v>0</v>
          </cell>
          <cell r="K103">
            <v>0</v>
          </cell>
          <cell r="L103">
            <v>0</v>
          </cell>
          <cell r="M103">
            <v>0</v>
          </cell>
          <cell r="N103">
            <v>0</v>
          </cell>
          <cell r="O103">
            <v>4.5</v>
          </cell>
          <cell r="R103" t="str">
            <v>Phone Aaron Brett 07789 615011 1hr before arriving at Ewhurst Green. Tanker to fully empty the final tank making sure sludge on wedge wire is removed, then top up from aeration basin. To be done with Whatlington.</v>
          </cell>
          <cell r="S103" t="str">
            <v>Pramila Phuyal</v>
          </cell>
          <cell r="T103">
            <v>1</v>
          </cell>
          <cell r="U103">
            <v>4</v>
          </cell>
          <cell r="V103">
            <v>78</v>
          </cell>
          <cell r="W103" t="str">
            <v>3 Weeks</v>
          </cell>
        </row>
        <row r="104">
          <cell r="D104">
            <v>101138</v>
          </cell>
          <cell r="E104" t="str">
            <v>Fairlight WTW</v>
          </cell>
          <cell r="F104">
            <v>101753</v>
          </cell>
          <cell r="G104" t="str">
            <v>Ashford WTW</v>
          </cell>
          <cell r="H104">
            <v>0</v>
          </cell>
          <cell r="I104">
            <v>18.2</v>
          </cell>
          <cell r="J104">
            <v>0</v>
          </cell>
          <cell r="K104">
            <v>0</v>
          </cell>
          <cell r="L104">
            <v>18.2</v>
          </cell>
          <cell r="M104">
            <v>0</v>
          </cell>
          <cell r="N104">
            <v>0</v>
          </cell>
          <cell r="O104">
            <v>36.4</v>
          </cell>
          <cell r="R104" t="str">
            <v>Must Sign Site Diary with every Visit/Load Removed</v>
          </cell>
          <cell r="S104" t="str">
            <v>Elspeth Gibson</v>
          </cell>
          <cell r="T104">
            <v>4</v>
          </cell>
          <cell r="U104">
            <v>4</v>
          </cell>
          <cell r="V104">
            <v>1892.8</v>
          </cell>
          <cell r="W104" t="str">
            <v>Weekly</v>
          </cell>
        </row>
        <row r="105">
          <cell r="D105">
            <v>100668</v>
          </cell>
          <cell r="E105" t="str">
            <v>Faversham WTW</v>
          </cell>
          <cell r="F105">
            <v>101753</v>
          </cell>
          <cell r="G105" t="str">
            <v>Ashford WTW</v>
          </cell>
          <cell r="H105">
            <v>81.900000000000006</v>
          </cell>
          <cell r="I105">
            <v>54.6</v>
          </cell>
          <cell r="J105">
            <v>54.6</v>
          </cell>
          <cell r="K105">
            <v>54.6</v>
          </cell>
          <cell r="L105">
            <v>81.900000000000006</v>
          </cell>
          <cell r="M105">
            <v>0</v>
          </cell>
          <cell r="N105">
            <v>0</v>
          </cell>
          <cell r="O105">
            <v>327.60000000000002</v>
          </cell>
          <cell r="R105" t="str">
            <v>Do NOT drop loads due to storage capacity on site. Not on site before 08:00 and after 16:00</v>
          </cell>
          <cell r="S105" t="str">
            <v>Andy Lowe</v>
          </cell>
          <cell r="T105">
            <v>6</v>
          </cell>
          <cell r="U105">
            <v>6</v>
          </cell>
          <cell r="V105">
            <v>17035.2</v>
          </cell>
          <cell r="W105" t="str">
            <v>Weekly</v>
          </cell>
        </row>
        <row r="106">
          <cell r="D106">
            <v>100346</v>
          </cell>
          <cell r="E106" t="str">
            <v>Faygate WTW</v>
          </cell>
          <cell r="F106">
            <v>102406</v>
          </cell>
          <cell r="G106" t="str">
            <v>Goddards Green WTW</v>
          </cell>
          <cell r="H106">
            <v>0</v>
          </cell>
          <cell r="I106">
            <v>0</v>
          </cell>
          <cell r="J106">
            <v>0</v>
          </cell>
          <cell r="K106">
            <v>0</v>
          </cell>
          <cell r="L106">
            <v>0</v>
          </cell>
          <cell r="M106">
            <v>0</v>
          </cell>
          <cell r="N106">
            <v>0</v>
          </cell>
          <cell r="O106">
            <v>0</v>
          </cell>
          <cell r="R106" t="str">
            <v xml:space="preserve">All tankers to reverse into site. Tanker to empty clarifier then remove rest of load from Aeration Tank. When finished loading, ensure the hose is removed from the tank so that it cannot siphon out again. </v>
          </cell>
          <cell r="S106" t="e">
            <v>#N/A</v>
          </cell>
          <cell r="T106">
            <v>4</v>
          </cell>
          <cell r="U106">
            <v>4</v>
          </cell>
          <cell r="V106">
            <v>0</v>
          </cell>
          <cell r="W106" t="str">
            <v>Weekly</v>
          </cell>
        </row>
        <row r="107">
          <cell r="D107">
            <v>102289</v>
          </cell>
          <cell r="E107" t="str">
            <v>Felbridge WTW</v>
          </cell>
          <cell r="F107">
            <v>101905</v>
          </cell>
          <cell r="G107" t="str">
            <v>Goddards Green WTW</v>
          </cell>
          <cell r="H107">
            <v>18.2</v>
          </cell>
          <cell r="I107">
            <v>18.2</v>
          </cell>
          <cell r="J107">
            <v>18.2</v>
          </cell>
          <cell r="K107">
            <v>18.2</v>
          </cell>
          <cell r="L107">
            <v>36.4</v>
          </cell>
          <cell r="M107">
            <v>0</v>
          </cell>
          <cell r="N107">
            <v>0</v>
          </cell>
          <cell r="O107">
            <v>109.19999999999999</v>
          </cell>
          <cell r="R107" t="str">
            <v>Critical Site . Gate Code 1953E. Remove loads from the SHT. Driver needs to blow back into the tank prior to taking a load. Please sign site diary after taking each load.</v>
          </cell>
          <cell r="S107" t="str">
            <v>Graeme Vincent</v>
          </cell>
          <cell r="T107">
            <v>4</v>
          </cell>
          <cell r="U107">
            <v>4</v>
          </cell>
          <cell r="V107">
            <v>5678.4</v>
          </cell>
          <cell r="W107" t="str">
            <v>Weekly</v>
          </cell>
        </row>
        <row r="108">
          <cell r="D108">
            <v>102805</v>
          </cell>
          <cell r="E108" t="str">
            <v>Fernhurst WTW</v>
          </cell>
          <cell r="F108">
            <v>107426</v>
          </cell>
          <cell r="G108" t="str">
            <v>Ford WTW</v>
          </cell>
          <cell r="H108">
            <v>18.2</v>
          </cell>
          <cell r="I108">
            <v>0</v>
          </cell>
          <cell r="J108">
            <v>18.2</v>
          </cell>
          <cell r="K108">
            <v>18.2</v>
          </cell>
          <cell r="L108">
            <v>0</v>
          </cell>
          <cell r="M108">
            <v>18.2</v>
          </cell>
          <cell r="N108">
            <v>0</v>
          </cell>
          <cell r="O108">
            <v>72.8</v>
          </cell>
          <cell r="R108" t="str">
            <v>Remove the scheduled sludge load equally from all 3 Tanks on site (This must be done as causing dewatering issues!)</v>
          </cell>
          <cell r="S108" t="str">
            <v>Jemma Pierce</v>
          </cell>
          <cell r="T108">
            <v>3</v>
          </cell>
          <cell r="U108">
            <v>4</v>
          </cell>
          <cell r="V108">
            <v>3785.6</v>
          </cell>
          <cell r="W108" t="str">
            <v>Weekly</v>
          </cell>
        </row>
        <row r="109">
          <cell r="D109">
            <v>102214</v>
          </cell>
          <cell r="E109" t="str">
            <v>Ferry Hill Winchelsea WTW</v>
          </cell>
          <cell r="F109">
            <v>101753</v>
          </cell>
          <cell r="G109" t="str">
            <v>Ashford WTW</v>
          </cell>
          <cell r="H109">
            <v>0</v>
          </cell>
          <cell r="I109">
            <v>0</v>
          </cell>
          <cell r="J109">
            <v>0</v>
          </cell>
          <cell r="K109">
            <v>0</v>
          </cell>
          <cell r="L109">
            <v>9.1</v>
          </cell>
          <cell r="M109">
            <v>0</v>
          </cell>
          <cell r="N109">
            <v>0</v>
          </cell>
          <cell r="O109">
            <v>9.1</v>
          </cell>
          <cell r="S109" t="str">
            <v>Elspeth Gibson</v>
          </cell>
          <cell r="T109">
            <v>2</v>
          </cell>
          <cell r="U109">
            <v>4</v>
          </cell>
          <cell r="V109">
            <v>236.6</v>
          </cell>
          <cell r="W109" t="str">
            <v>Fortnightly</v>
          </cell>
        </row>
        <row r="110">
          <cell r="D110">
            <v>100695</v>
          </cell>
          <cell r="E110" t="str">
            <v>Fittleworth WTW</v>
          </cell>
          <cell r="F110">
            <v>107426</v>
          </cell>
          <cell r="G110" t="str">
            <v>Ford WTW</v>
          </cell>
          <cell r="H110">
            <v>0</v>
          </cell>
          <cell r="I110">
            <v>0</v>
          </cell>
          <cell r="J110">
            <v>18.2</v>
          </cell>
          <cell r="K110">
            <v>0</v>
          </cell>
          <cell r="L110">
            <v>0</v>
          </cell>
          <cell r="M110">
            <v>0</v>
          </cell>
          <cell r="N110">
            <v>0</v>
          </cell>
          <cell r="O110">
            <v>18.2</v>
          </cell>
          <cell r="R110" t="str">
            <v>Critical Site, Remove load PM. Call Gary Wilson 07393 785842 before going to site as he MUST assist you. You need to empty the small wash water chamber prior to loading from SHT</v>
          </cell>
          <cell r="S110" t="str">
            <v>Susie Harries</v>
          </cell>
          <cell r="T110">
            <v>4</v>
          </cell>
          <cell r="U110">
            <v>4</v>
          </cell>
          <cell r="V110">
            <v>946.4</v>
          </cell>
          <cell r="W110" t="str">
            <v>Weekly</v>
          </cell>
        </row>
        <row r="111">
          <cell r="D111">
            <v>103007</v>
          </cell>
          <cell r="E111" t="str">
            <v>Flexford Lane Sway WTW</v>
          </cell>
          <cell r="F111">
            <v>103202</v>
          </cell>
          <cell r="G111" t="str">
            <v>Slowhill Copse Marchwood WTW</v>
          </cell>
          <cell r="H111">
            <v>18.2</v>
          </cell>
          <cell r="I111">
            <v>0</v>
          </cell>
          <cell r="J111">
            <v>18.2</v>
          </cell>
          <cell r="K111">
            <v>0</v>
          </cell>
          <cell r="L111">
            <v>18.2</v>
          </cell>
          <cell r="M111">
            <v>0</v>
          </cell>
          <cell r="N111">
            <v>0</v>
          </cell>
          <cell r="O111">
            <v>54.599999999999994</v>
          </cell>
          <cell r="R111" t="str">
            <v>Critical Site, Only Remove Mondays  load after 1100hrs. Please collect loads from the tank on the left, pipework has been laid out for the tankers.</v>
          </cell>
          <cell r="S111" t="str">
            <v>Rachael Giles</v>
          </cell>
          <cell r="T111" t="str">
            <v>3 &amp; 4</v>
          </cell>
          <cell r="U111">
            <v>4</v>
          </cell>
          <cell r="V111">
            <v>2839.2</v>
          </cell>
          <cell r="W111" t="str">
            <v>Weekly</v>
          </cell>
        </row>
        <row r="112">
          <cell r="D112">
            <v>100700</v>
          </cell>
          <cell r="E112" t="str">
            <v>Fordcombe WTW</v>
          </cell>
          <cell r="F112">
            <v>100676</v>
          </cell>
          <cell r="G112" t="str">
            <v>Scaynes Hill WTW</v>
          </cell>
          <cell r="H112">
            <v>0</v>
          </cell>
          <cell r="I112">
            <v>0</v>
          </cell>
          <cell r="J112">
            <v>40.799999999999997</v>
          </cell>
          <cell r="K112">
            <v>0</v>
          </cell>
          <cell r="L112">
            <v>0</v>
          </cell>
          <cell r="M112">
            <v>0</v>
          </cell>
          <cell r="N112">
            <v>0</v>
          </cell>
          <cell r="O112">
            <v>40.799999999999997</v>
          </cell>
          <cell r="R112" t="str">
            <v>Check via board for which tank &amp; isolate appropriate tank inlet valve. Leave isolated until all schedule loads are collected that day</v>
          </cell>
          <cell r="S112" t="str">
            <v>Rafal Kaminski</v>
          </cell>
          <cell r="T112">
            <v>3</v>
          </cell>
          <cell r="U112">
            <v>3</v>
          </cell>
          <cell r="V112">
            <v>707.19999999999993</v>
          </cell>
          <cell r="W112" t="str">
            <v>3 Weeks</v>
          </cell>
        </row>
        <row r="113">
          <cell r="D113">
            <v>102484</v>
          </cell>
          <cell r="E113" t="str">
            <v>Forest Green WTW</v>
          </cell>
          <cell r="F113">
            <v>102406</v>
          </cell>
          <cell r="G113" t="str">
            <v>Goddards Green WTW</v>
          </cell>
          <cell r="H113">
            <v>0</v>
          </cell>
          <cell r="I113">
            <v>9.1</v>
          </cell>
          <cell r="J113">
            <v>0</v>
          </cell>
          <cell r="K113">
            <v>0</v>
          </cell>
          <cell r="L113">
            <v>0</v>
          </cell>
          <cell r="M113">
            <v>0</v>
          </cell>
          <cell r="N113">
            <v>0</v>
          </cell>
          <cell r="O113">
            <v>9.1</v>
          </cell>
          <cell r="S113" t="str">
            <v>Jemma Pierce</v>
          </cell>
          <cell r="T113">
            <v>2</v>
          </cell>
          <cell r="U113">
            <v>3</v>
          </cell>
          <cell r="V113">
            <v>236.6</v>
          </cell>
          <cell r="W113" t="str">
            <v>Fortnightly</v>
          </cell>
        </row>
        <row r="114">
          <cell r="D114">
            <v>100060</v>
          </cell>
          <cell r="E114" t="str">
            <v>Forest Row WTW</v>
          </cell>
          <cell r="F114">
            <v>100676</v>
          </cell>
          <cell r="G114" t="str">
            <v>Scaynes Hill WTW</v>
          </cell>
          <cell r="H114">
            <v>0</v>
          </cell>
          <cell r="I114">
            <v>0</v>
          </cell>
          <cell r="J114">
            <v>72.8</v>
          </cell>
          <cell r="K114">
            <v>0</v>
          </cell>
          <cell r="L114">
            <v>0</v>
          </cell>
          <cell r="M114">
            <v>0</v>
          </cell>
          <cell r="N114">
            <v>0</v>
          </cell>
          <cell r="O114">
            <v>72.8</v>
          </cell>
          <cell r="R114" t="str">
            <v>Critical Site - please contact site Op if unable to collect loads or collection date is changed.</v>
          </cell>
          <cell r="S114" t="str">
            <v>Christos Pierides</v>
          </cell>
          <cell r="T114">
            <v>4</v>
          </cell>
          <cell r="U114">
            <v>4</v>
          </cell>
          <cell r="V114">
            <v>2523.7333333333331</v>
          </cell>
          <cell r="W114" t="str">
            <v>2 weeks on 1 week off</v>
          </cell>
        </row>
        <row r="115">
          <cell r="D115">
            <v>102493</v>
          </cell>
          <cell r="E115" t="str">
            <v>Frant WTW</v>
          </cell>
          <cell r="F115">
            <v>100676</v>
          </cell>
          <cell r="G115" t="str">
            <v>Scaynes Hill WTW</v>
          </cell>
          <cell r="H115">
            <v>0</v>
          </cell>
          <cell r="I115">
            <v>0</v>
          </cell>
          <cell r="J115">
            <v>0</v>
          </cell>
          <cell r="K115">
            <v>9.1</v>
          </cell>
          <cell r="L115">
            <v>0</v>
          </cell>
          <cell r="M115">
            <v>0</v>
          </cell>
          <cell r="N115">
            <v>0</v>
          </cell>
          <cell r="O115">
            <v>9.1</v>
          </cell>
          <cell r="R115" t="str">
            <v>Please ensure the gates are closed on entry and exit to the site</v>
          </cell>
          <cell r="S115" t="str">
            <v>Pramila Phuyal</v>
          </cell>
          <cell r="T115">
            <v>2</v>
          </cell>
          <cell r="U115">
            <v>3</v>
          </cell>
          <cell r="V115">
            <v>473.2</v>
          </cell>
          <cell r="W115" t="str">
            <v>Weekly</v>
          </cell>
        </row>
        <row r="116">
          <cell r="D116">
            <v>100910</v>
          </cell>
          <cell r="E116" t="str">
            <v>Frittenden WTW</v>
          </cell>
          <cell r="F116">
            <v>101208</v>
          </cell>
          <cell r="G116" t="str">
            <v>Aylesford WTW</v>
          </cell>
          <cell r="H116">
            <v>0</v>
          </cell>
          <cell r="I116">
            <v>0</v>
          </cell>
          <cell r="J116">
            <v>0</v>
          </cell>
          <cell r="K116">
            <v>36.4</v>
          </cell>
          <cell r="L116">
            <v>0</v>
          </cell>
          <cell r="M116">
            <v>0</v>
          </cell>
          <cell r="N116">
            <v>0</v>
          </cell>
          <cell r="O116">
            <v>36.4</v>
          </cell>
          <cell r="R116" t="str">
            <v>MTS ring op day prior (Alan Edmonds 07469 401208). MUST sign diary. Sign will show which tank to empty, MUST empty both sections of tank.</v>
          </cell>
          <cell r="S116" t="str">
            <v>Lucy Barrett</v>
          </cell>
          <cell r="T116">
            <v>4</v>
          </cell>
          <cell r="U116">
            <v>4</v>
          </cell>
          <cell r="V116">
            <v>378.56</v>
          </cell>
          <cell r="W116" t="str">
            <v>5 Weeks</v>
          </cell>
        </row>
        <row r="117">
          <cell r="D117">
            <v>101741</v>
          </cell>
          <cell r="E117" t="str">
            <v>Fulking WTW</v>
          </cell>
          <cell r="F117">
            <v>101905</v>
          </cell>
          <cell r="G117" t="str">
            <v>Goddards Green WTW</v>
          </cell>
          <cell r="H117">
            <v>13.6</v>
          </cell>
          <cell r="I117">
            <v>0</v>
          </cell>
          <cell r="J117">
            <v>0</v>
          </cell>
          <cell r="K117">
            <v>0</v>
          </cell>
          <cell r="L117">
            <v>0</v>
          </cell>
          <cell r="M117">
            <v>0</v>
          </cell>
          <cell r="N117">
            <v>0</v>
          </cell>
          <cell r="O117">
            <v>13.6</v>
          </cell>
          <cell r="S117" t="str">
            <v>Mark Hunton</v>
          </cell>
          <cell r="T117">
            <v>3</v>
          </cell>
          <cell r="U117">
            <v>4</v>
          </cell>
          <cell r="V117">
            <v>707.19999999999993</v>
          </cell>
          <cell r="W117" t="str">
            <v>Weekly</v>
          </cell>
        </row>
        <row r="118">
          <cell r="D118">
            <v>101905</v>
          </cell>
          <cell r="E118" t="str">
            <v>Goddards Green WTW</v>
          </cell>
          <cell r="F118">
            <v>102708</v>
          </cell>
          <cell r="G118" t="str">
            <v>Ham Hill WTW</v>
          </cell>
          <cell r="H118">
            <v>0</v>
          </cell>
          <cell r="I118">
            <v>0</v>
          </cell>
          <cell r="J118">
            <v>0</v>
          </cell>
          <cell r="K118">
            <v>0</v>
          </cell>
          <cell r="L118">
            <v>0</v>
          </cell>
          <cell r="M118">
            <v>0</v>
          </cell>
          <cell r="N118">
            <v>0</v>
          </cell>
          <cell r="O118">
            <v>0</v>
          </cell>
          <cell r="S118" t="str">
            <v>Christos Pierides</v>
          </cell>
          <cell r="W118" t="str">
            <v>ad hoc</v>
          </cell>
        </row>
        <row r="119">
          <cell r="D119">
            <v>102763</v>
          </cell>
          <cell r="E119" t="str">
            <v>Godshill WTW</v>
          </cell>
          <cell r="F119">
            <v>108922</v>
          </cell>
          <cell r="G119" t="str">
            <v>Sandown New WTW</v>
          </cell>
          <cell r="H119">
            <v>13.6</v>
          </cell>
          <cell r="I119">
            <v>0</v>
          </cell>
          <cell r="J119">
            <v>13.6</v>
          </cell>
          <cell r="K119">
            <v>0</v>
          </cell>
          <cell r="L119">
            <v>13.6</v>
          </cell>
          <cell r="M119">
            <v>0</v>
          </cell>
          <cell r="N119">
            <v>0</v>
          </cell>
          <cell r="O119">
            <v>40.799999999999997</v>
          </cell>
          <cell r="R119" t="str">
            <v>Take loads from SHT</v>
          </cell>
          <cell r="S119" t="str">
            <v>Claudia Slevin</v>
          </cell>
          <cell r="T119">
            <v>3</v>
          </cell>
          <cell r="U119">
            <v>3</v>
          </cell>
          <cell r="V119">
            <v>2121.6</v>
          </cell>
          <cell r="W119" t="str">
            <v>Weekly</v>
          </cell>
        </row>
        <row r="120">
          <cell r="D120">
            <v>101944</v>
          </cell>
          <cell r="E120" t="str">
            <v>Godstone WTW</v>
          </cell>
          <cell r="F120">
            <v>101905</v>
          </cell>
          <cell r="G120" t="str">
            <v>Goddards Green WTW</v>
          </cell>
          <cell r="H120">
            <v>0</v>
          </cell>
          <cell r="I120">
            <v>0</v>
          </cell>
          <cell r="J120">
            <v>0</v>
          </cell>
          <cell r="K120">
            <v>54.6</v>
          </cell>
          <cell r="L120">
            <v>0</v>
          </cell>
          <cell r="M120">
            <v>0</v>
          </cell>
          <cell r="N120">
            <v>0</v>
          </cell>
          <cell r="O120">
            <v>54.6</v>
          </cell>
          <cell r="S120" t="str">
            <v>Kevin O'Connor</v>
          </cell>
          <cell r="T120">
            <v>4</v>
          </cell>
          <cell r="U120">
            <v>4</v>
          </cell>
          <cell r="V120">
            <v>2839.2000000000003</v>
          </cell>
          <cell r="W120" t="str">
            <v>Weekly</v>
          </cell>
        </row>
        <row r="121">
          <cell r="D121">
            <v>111161</v>
          </cell>
          <cell r="E121" t="str">
            <v>Graemar Cottages Sherfield English</v>
          </cell>
          <cell r="F121">
            <v>103202</v>
          </cell>
          <cell r="G121" t="str">
            <v>Slowhill Copse Marchwood WTW</v>
          </cell>
          <cell r="H121">
            <v>0</v>
          </cell>
          <cell r="I121">
            <v>18.2</v>
          </cell>
          <cell r="J121">
            <v>0</v>
          </cell>
          <cell r="K121">
            <v>0</v>
          </cell>
          <cell r="L121">
            <v>0</v>
          </cell>
          <cell r="M121">
            <v>0</v>
          </cell>
          <cell r="N121">
            <v>0</v>
          </cell>
          <cell r="O121">
            <v>18.2</v>
          </cell>
          <cell r="R121" t="str">
            <v>canx from schedule in lieu of site work wef w/c 22/02/21. Driver to call Chris Morrison 07887 055696 to arange a time to meet on site.2k Tanker to Removed Scheduled load from the Septic Tank</v>
          </cell>
          <cell r="S121" t="str">
            <v>Rachael Giles</v>
          </cell>
          <cell r="T121">
            <v>2</v>
          </cell>
          <cell r="U121">
            <v>4</v>
          </cell>
          <cell r="V121">
            <v>236.6</v>
          </cell>
          <cell r="W121" t="str">
            <v>4 Weeks</v>
          </cell>
        </row>
        <row r="122">
          <cell r="D122">
            <v>102743</v>
          </cell>
          <cell r="E122" t="str">
            <v>Grain WTW</v>
          </cell>
          <cell r="F122">
            <v>101794</v>
          </cell>
          <cell r="G122" t="str">
            <v>Gravesend WTW</v>
          </cell>
          <cell r="H122">
            <v>0</v>
          </cell>
          <cell r="I122">
            <v>0</v>
          </cell>
          <cell r="J122">
            <v>0</v>
          </cell>
          <cell r="K122">
            <v>18.2</v>
          </cell>
          <cell r="L122">
            <v>0</v>
          </cell>
          <cell r="M122">
            <v>0</v>
          </cell>
          <cell r="N122">
            <v>0</v>
          </cell>
          <cell r="O122">
            <v>18.2</v>
          </cell>
          <cell r="S122" t="str">
            <v>Jasmine Cordero</v>
          </cell>
          <cell r="T122">
            <v>4</v>
          </cell>
          <cell r="U122">
            <v>4</v>
          </cell>
          <cell r="V122">
            <v>946.4</v>
          </cell>
          <cell r="W122" t="str">
            <v>Weekly</v>
          </cell>
        </row>
        <row r="123">
          <cell r="D123">
            <v>108031</v>
          </cell>
          <cell r="E123" t="str">
            <v>Gratton Close Sutton Scotney WTW</v>
          </cell>
          <cell r="F123">
            <v>101246</v>
          </cell>
          <cell r="G123" t="str">
            <v>Fullerton WTW</v>
          </cell>
          <cell r="H123">
            <v>0</v>
          </cell>
          <cell r="I123">
            <v>0</v>
          </cell>
          <cell r="J123">
            <v>0</v>
          </cell>
          <cell r="K123">
            <v>54.4</v>
          </cell>
          <cell r="L123">
            <v>0</v>
          </cell>
          <cell r="M123">
            <v>0</v>
          </cell>
          <cell r="N123">
            <v>0</v>
          </cell>
          <cell r="O123">
            <v>54.4</v>
          </cell>
          <cell r="R123" t="str">
            <v xml:space="preserve">Driver to contact Terry Down 07469 401290 with ETA to meet on site </v>
          </cell>
          <cell r="S123" t="str">
            <v>James Moss</v>
          </cell>
          <cell r="T123">
            <v>3</v>
          </cell>
          <cell r="U123">
            <v>3</v>
          </cell>
          <cell r="V123">
            <v>2828.7999999999997</v>
          </cell>
          <cell r="W123" t="str">
            <v>Weekly</v>
          </cell>
        </row>
        <row r="124">
          <cell r="D124">
            <v>101895</v>
          </cell>
          <cell r="E124" t="str">
            <v>Grayswood WTW</v>
          </cell>
          <cell r="F124">
            <v>107426</v>
          </cell>
          <cell r="G124" t="str">
            <v>Ford WTW</v>
          </cell>
          <cell r="H124">
            <v>0</v>
          </cell>
          <cell r="I124">
            <v>0</v>
          </cell>
          <cell r="J124">
            <v>0</v>
          </cell>
          <cell r="K124">
            <v>0</v>
          </cell>
          <cell r="L124">
            <v>54.6</v>
          </cell>
          <cell r="M124">
            <v>0</v>
          </cell>
          <cell r="N124">
            <v>0</v>
          </cell>
          <cell r="O124">
            <v>54.6</v>
          </cell>
          <cell r="R124" t="str">
            <v>4k loads ONLY - Lee Smith 07469 401202 to arrange a time to meet on-site. Remove sludge from all 8 valves as stated onsite.</v>
          </cell>
          <cell r="S124" t="str">
            <v>Jemma Pierce</v>
          </cell>
          <cell r="T124">
            <v>4</v>
          </cell>
          <cell r="U124">
            <v>4</v>
          </cell>
          <cell r="V124">
            <v>709.80000000000007</v>
          </cell>
          <cell r="W124" t="str">
            <v>4 Weeks</v>
          </cell>
        </row>
        <row r="125">
          <cell r="D125">
            <v>102195</v>
          </cell>
          <cell r="E125" t="str">
            <v>Guestling Green WTW</v>
          </cell>
          <cell r="F125">
            <v>100532</v>
          </cell>
          <cell r="G125" t="str">
            <v>Hailsham North WTW</v>
          </cell>
          <cell r="H125">
            <v>18.2</v>
          </cell>
          <cell r="I125">
            <v>0</v>
          </cell>
          <cell r="J125">
            <v>0</v>
          </cell>
          <cell r="K125">
            <v>0</v>
          </cell>
          <cell r="L125">
            <v>0</v>
          </cell>
          <cell r="M125">
            <v>0</v>
          </cell>
          <cell r="N125">
            <v>0</v>
          </cell>
          <cell r="O125">
            <v>18.2</v>
          </cell>
          <cell r="R125" t="str">
            <v>Padlock code 2806</v>
          </cell>
          <cell r="S125" t="str">
            <v>Elspeth Gibson</v>
          </cell>
          <cell r="T125">
            <v>4</v>
          </cell>
          <cell r="U125">
            <v>4</v>
          </cell>
          <cell r="V125">
            <v>946.4</v>
          </cell>
          <cell r="W125" t="str">
            <v>Weekly</v>
          </cell>
        </row>
        <row r="126">
          <cell r="D126">
            <v>102635</v>
          </cell>
          <cell r="E126" t="str">
            <v>Hadlow WTW</v>
          </cell>
          <cell r="F126">
            <v>101208</v>
          </cell>
          <cell r="G126" t="str">
            <v>Aylesford WTW</v>
          </cell>
          <cell r="H126">
            <v>0</v>
          </cell>
          <cell r="I126">
            <v>18.2</v>
          </cell>
          <cell r="J126">
            <v>0</v>
          </cell>
          <cell r="K126">
            <v>0</v>
          </cell>
          <cell r="L126">
            <v>18.2</v>
          </cell>
          <cell r="M126">
            <v>0</v>
          </cell>
          <cell r="N126">
            <v>0</v>
          </cell>
          <cell r="O126">
            <v>36.4</v>
          </cell>
          <cell r="R126" t="str">
            <v>Critical Site</v>
          </cell>
          <cell r="S126" t="str">
            <v>Rafal Kaminski</v>
          </cell>
          <cell r="T126">
            <v>4</v>
          </cell>
          <cell r="U126">
            <v>4</v>
          </cell>
          <cell r="V126">
            <v>1892.8</v>
          </cell>
          <cell r="W126" t="str">
            <v>Weekly</v>
          </cell>
        </row>
        <row r="127">
          <cell r="D127">
            <v>103000</v>
          </cell>
          <cell r="E127" t="str">
            <v>Hailsham South WTW</v>
          </cell>
          <cell r="F127" t="str">
            <v>100532/101905</v>
          </cell>
          <cell r="G127" t="str">
            <v>Hailsham North WTW (mon-sat) / GG (sun)</v>
          </cell>
          <cell r="H127">
            <v>81.900000000000006</v>
          </cell>
          <cell r="I127">
            <v>81.900000000000006</v>
          </cell>
          <cell r="J127">
            <v>81.900000000000006</v>
          </cell>
          <cell r="K127">
            <v>54.6</v>
          </cell>
          <cell r="L127">
            <v>54.6</v>
          </cell>
          <cell r="M127">
            <v>54.6</v>
          </cell>
          <cell r="N127">
            <v>54.6</v>
          </cell>
          <cell r="O127">
            <v>464.10000000000008</v>
          </cell>
          <cell r="R127" t="str">
            <v>Critical Site. All the loads need to be picked up in the AM please to prevent high levels. First load to be done around 8am.</v>
          </cell>
          <cell r="S127" t="str">
            <v>Paul Clark</v>
          </cell>
          <cell r="T127">
            <v>6</v>
          </cell>
          <cell r="U127">
            <v>6</v>
          </cell>
          <cell r="V127">
            <v>24133.200000000004</v>
          </cell>
          <cell r="W127" t="str">
            <v>Weekly</v>
          </cell>
        </row>
        <row r="128">
          <cell r="D128">
            <v>103210</v>
          </cell>
          <cell r="E128" t="str">
            <v>Halland WTW</v>
          </cell>
          <cell r="F128">
            <v>100532</v>
          </cell>
          <cell r="G128" t="str">
            <v>Hailsham North WTW</v>
          </cell>
          <cell r="H128">
            <v>0</v>
          </cell>
          <cell r="I128">
            <v>0</v>
          </cell>
          <cell r="J128">
            <v>0</v>
          </cell>
          <cell r="K128">
            <v>0</v>
          </cell>
          <cell r="L128">
            <v>13.6</v>
          </cell>
          <cell r="M128">
            <v>0</v>
          </cell>
          <cell r="N128">
            <v>0</v>
          </cell>
          <cell r="O128">
            <v>13.6</v>
          </cell>
          <cell r="R128" t="str">
            <v xml:space="preserve">Critical Site. </v>
          </cell>
          <cell r="S128" t="str">
            <v>Aoife Quinlivan</v>
          </cell>
          <cell r="T128">
            <v>3</v>
          </cell>
          <cell r="U128" t="str">
            <v>3k</v>
          </cell>
          <cell r="V128">
            <v>353.59999999999997</v>
          </cell>
          <cell r="W128" t="str">
            <v>Fortnightly</v>
          </cell>
        </row>
        <row r="129">
          <cell r="D129" t="str">
            <v>102708A</v>
          </cell>
          <cell r="E129" t="str">
            <v>Ham Hill Eco Tanks WTW</v>
          </cell>
          <cell r="F129" t="str">
            <v>n/a</v>
          </cell>
          <cell r="G129" t="str">
            <v>Various</v>
          </cell>
          <cell r="H129">
            <v>0</v>
          </cell>
          <cell r="I129">
            <v>0</v>
          </cell>
          <cell r="J129">
            <v>0</v>
          </cell>
          <cell r="K129">
            <v>0</v>
          </cell>
          <cell r="L129">
            <v>0</v>
          </cell>
          <cell r="M129">
            <v>0</v>
          </cell>
          <cell r="N129">
            <v>0</v>
          </cell>
          <cell r="O129">
            <v>0</v>
          </cell>
          <cell r="R129" t="str">
            <v>F18038</v>
          </cell>
          <cell r="S129" t="e">
            <v>#N/A</v>
          </cell>
          <cell r="W129" t="str">
            <v>AD HOC</v>
          </cell>
        </row>
        <row r="130">
          <cell r="D130">
            <v>101473</v>
          </cell>
          <cell r="E130" t="str">
            <v>Hamsey WTW</v>
          </cell>
          <cell r="F130">
            <v>101905</v>
          </cell>
          <cell r="G130" t="str">
            <v>Goddards Green WTW</v>
          </cell>
          <cell r="H130">
            <v>0</v>
          </cell>
          <cell r="I130">
            <v>0</v>
          </cell>
          <cell r="J130">
            <v>0</v>
          </cell>
          <cell r="K130">
            <v>0</v>
          </cell>
          <cell r="L130">
            <v>0</v>
          </cell>
          <cell r="M130">
            <v>0</v>
          </cell>
          <cell r="N130">
            <v>0</v>
          </cell>
          <cell r="O130">
            <v>0</v>
          </cell>
          <cell r="R130" t="str">
            <v>schedule cancelled to be requested on an ad hoc basis</v>
          </cell>
          <cell r="S130" t="str">
            <v>Christos Pierides</v>
          </cell>
          <cell r="T130">
            <v>2</v>
          </cell>
          <cell r="U130" t="str">
            <v>4k</v>
          </cell>
          <cell r="V130">
            <v>0</v>
          </cell>
          <cell r="W130" t="str">
            <v>AD HOC</v>
          </cell>
        </row>
        <row r="131">
          <cell r="D131">
            <v>101726</v>
          </cell>
          <cell r="E131" t="str">
            <v>Hamstreet WTW</v>
          </cell>
          <cell r="F131">
            <v>101753</v>
          </cell>
          <cell r="G131" t="str">
            <v>Ashford WTW</v>
          </cell>
          <cell r="H131">
            <v>0</v>
          </cell>
          <cell r="I131">
            <v>13.6</v>
          </cell>
          <cell r="J131">
            <v>0</v>
          </cell>
          <cell r="K131">
            <v>0</v>
          </cell>
          <cell r="L131">
            <v>0</v>
          </cell>
          <cell r="M131">
            <v>0</v>
          </cell>
          <cell r="N131">
            <v>0</v>
          </cell>
          <cell r="O131">
            <v>13.6</v>
          </cell>
          <cell r="R131" t="str">
            <v>Remove thickened sludge from the sludge holding tank. Maximum Speed in and out of site 5mph at all times, due to residential issues!</v>
          </cell>
          <cell r="S131" t="str">
            <v>Kieran Waller</v>
          </cell>
          <cell r="T131">
            <v>3</v>
          </cell>
          <cell r="U131">
            <v>3</v>
          </cell>
          <cell r="V131">
            <v>707.19999999999993</v>
          </cell>
          <cell r="W131" t="str">
            <v>Weekly</v>
          </cell>
        </row>
        <row r="132">
          <cell r="D132">
            <v>100902</v>
          </cell>
          <cell r="E132" t="str">
            <v>Hannington WTW</v>
          </cell>
          <cell r="F132">
            <v>101246</v>
          </cell>
          <cell r="G132" t="str">
            <v>Fullerton WTW</v>
          </cell>
          <cell r="H132">
            <v>0</v>
          </cell>
          <cell r="I132">
            <v>0</v>
          </cell>
          <cell r="J132">
            <v>0</v>
          </cell>
          <cell r="K132">
            <v>13.6</v>
          </cell>
          <cell r="L132">
            <v>0</v>
          </cell>
          <cell r="M132">
            <v>0</v>
          </cell>
          <cell r="N132">
            <v>0</v>
          </cell>
          <cell r="O132">
            <v>13.6</v>
          </cell>
          <cell r="R132" t="str">
            <v>Remove load from primary tank. Meet James Palmer 07469 401297 at 08:30 so he can assist.</v>
          </cell>
          <cell r="S132" t="str">
            <v>James Moss</v>
          </cell>
          <cell r="T132">
            <v>3</v>
          </cell>
          <cell r="U132">
            <v>3</v>
          </cell>
          <cell r="V132">
            <v>58.93333333333333</v>
          </cell>
          <cell r="W132" t="str">
            <v>12 Weeks</v>
          </cell>
        </row>
        <row r="133">
          <cell r="D133">
            <v>101452</v>
          </cell>
          <cell r="E133" t="str">
            <v>HARDHAM WSW</v>
          </cell>
          <cell r="F133" t="str">
            <v>TBC</v>
          </cell>
          <cell r="G133" t="str">
            <v>COMMERCIAL TRADE WASTE POINT</v>
          </cell>
          <cell r="H133">
            <v>0</v>
          </cell>
          <cell r="I133">
            <v>0</v>
          </cell>
          <cell r="J133">
            <v>0</v>
          </cell>
          <cell r="K133">
            <v>0</v>
          </cell>
          <cell r="L133">
            <v>0</v>
          </cell>
          <cell r="M133">
            <v>0</v>
          </cell>
          <cell r="N133">
            <v>0</v>
          </cell>
          <cell r="O133">
            <v>0</v>
          </cell>
          <cell r="R133" t="str">
            <v xml:space="preserve">RAISED REACTIVELY AS SITE USUALLY PRODUCES CAKE, If sludge collection required  to be taken to Comercial trade waste point </v>
          </cell>
          <cell r="S133" t="e">
            <v>#N/A</v>
          </cell>
          <cell r="T133">
            <v>6</v>
          </cell>
          <cell r="U133">
            <v>6</v>
          </cell>
          <cell r="V133">
            <v>0</v>
          </cell>
          <cell r="W133" t="str">
            <v>AD HOC</v>
          </cell>
        </row>
        <row r="134">
          <cell r="D134">
            <v>101718</v>
          </cell>
          <cell r="E134" t="str">
            <v>Harestock WTW</v>
          </cell>
          <cell r="F134">
            <v>101246</v>
          </cell>
          <cell r="G134" t="str">
            <v>Fullerton WTW</v>
          </cell>
          <cell r="H134">
            <v>81.900000000000006</v>
          </cell>
          <cell r="I134">
            <v>0</v>
          </cell>
          <cell r="J134">
            <v>54.6</v>
          </cell>
          <cell r="K134">
            <v>0</v>
          </cell>
          <cell r="L134">
            <v>81.900000000000006</v>
          </cell>
          <cell r="M134">
            <v>0</v>
          </cell>
          <cell r="N134">
            <v>0</v>
          </cell>
          <cell r="O134">
            <v>218.4</v>
          </cell>
          <cell r="R134" t="str">
            <v>Critical Site, Do not drop loads</v>
          </cell>
          <cell r="S134" t="str">
            <v>James Moss</v>
          </cell>
          <cell r="T134">
            <v>6</v>
          </cell>
          <cell r="U134">
            <v>6</v>
          </cell>
          <cell r="V134">
            <v>11356.800000000001</v>
          </cell>
          <cell r="W134" t="str">
            <v>Weekly</v>
          </cell>
        </row>
        <row r="135">
          <cell r="D135">
            <v>102883</v>
          </cell>
          <cell r="E135" t="str">
            <v>Harrietsham WTW</v>
          </cell>
          <cell r="F135">
            <v>101753</v>
          </cell>
          <cell r="G135" t="str">
            <v>Ashford WTW</v>
          </cell>
          <cell r="H135">
            <v>0</v>
          </cell>
          <cell r="I135">
            <v>13.6</v>
          </cell>
          <cell r="J135">
            <v>0</v>
          </cell>
          <cell r="K135">
            <v>0</v>
          </cell>
          <cell r="L135">
            <v>13.6</v>
          </cell>
          <cell r="M135">
            <v>0</v>
          </cell>
          <cell r="N135">
            <v>0</v>
          </cell>
          <cell r="O135">
            <v>27.2</v>
          </cell>
          <cell r="R135" t="str">
            <v>Remove loads from SHT. Must sign site diary. Padlock code for door to diary room 2806</v>
          </cell>
          <cell r="S135" t="str">
            <v>Lucy Barrett</v>
          </cell>
          <cell r="T135">
            <v>3</v>
          </cell>
          <cell r="U135">
            <v>4</v>
          </cell>
          <cell r="V135">
            <v>1414.3999999999999</v>
          </cell>
          <cell r="W135" t="str">
            <v>Weekly</v>
          </cell>
        </row>
        <row r="136">
          <cell r="D136">
            <v>101395</v>
          </cell>
          <cell r="E136" t="str">
            <v>Hartfield WTW</v>
          </cell>
          <cell r="F136">
            <v>100676</v>
          </cell>
          <cell r="G136" t="str">
            <v>Scaynes Hill WTW</v>
          </cell>
          <cell r="H136">
            <v>0</v>
          </cell>
          <cell r="I136">
            <v>0</v>
          </cell>
          <cell r="J136">
            <v>0</v>
          </cell>
          <cell r="K136">
            <v>27.2</v>
          </cell>
          <cell r="L136">
            <v>0</v>
          </cell>
          <cell r="M136">
            <v>0</v>
          </cell>
          <cell r="N136">
            <v>0</v>
          </cell>
          <cell r="O136">
            <v>27.2</v>
          </cell>
          <cell r="S136" t="str">
            <v>Christos Pierides</v>
          </cell>
          <cell r="T136">
            <v>3</v>
          </cell>
          <cell r="U136">
            <v>4</v>
          </cell>
          <cell r="V136">
            <v>1414.3999999999999</v>
          </cell>
          <cell r="W136" t="str">
            <v>Weekly</v>
          </cell>
        </row>
        <row r="137">
          <cell r="D137">
            <v>100110</v>
          </cell>
          <cell r="E137" t="str">
            <v>Hawkhurst North WTW</v>
          </cell>
          <cell r="F137">
            <v>101753</v>
          </cell>
          <cell r="G137" t="str">
            <v>Ashford WTW</v>
          </cell>
          <cell r="H137">
            <v>0</v>
          </cell>
          <cell r="I137">
            <v>13.6</v>
          </cell>
          <cell r="J137">
            <v>0</v>
          </cell>
          <cell r="K137">
            <v>13.6</v>
          </cell>
          <cell r="L137">
            <v>0</v>
          </cell>
          <cell r="M137">
            <v>0</v>
          </cell>
          <cell r="N137">
            <v>0</v>
          </cell>
          <cell r="O137">
            <v>27.2</v>
          </cell>
          <cell r="R137" t="str">
            <v>Critical Site Must not be dropped. Please ensure you Sign the site diary when removing loads. Take load from SHT.</v>
          </cell>
          <cell r="S137" t="str">
            <v>Daniel Brown</v>
          </cell>
          <cell r="T137">
            <v>3</v>
          </cell>
          <cell r="U137">
            <v>4</v>
          </cell>
          <cell r="V137">
            <v>1414.3999999999999</v>
          </cell>
          <cell r="W137" t="str">
            <v>Weekly</v>
          </cell>
        </row>
        <row r="138">
          <cell r="D138">
            <v>100489</v>
          </cell>
          <cell r="E138" t="str">
            <v>Hawkhurst South WTW</v>
          </cell>
          <cell r="F138">
            <v>101753</v>
          </cell>
          <cell r="G138" t="str">
            <v>Ashford WTW</v>
          </cell>
          <cell r="H138">
            <v>18.2</v>
          </cell>
          <cell r="I138">
            <v>18.2</v>
          </cell>
          <cell r="J138">
            <v>18.2</v>
          </cell>
          <cell r="K138">
            <v>18.2</v>
          </cell>
          <cell r="L138">
            <v>18.2</v>
          </cell>
          <cell r="M138">
            <v>0</v>
          </cell>
          <cell r="N138">
            <v>0</v>
          </cell>
          <cell r="O138">
            <v>91</v>
          </cell>
          <cell r="R138" t="str">
            <v>Load to be taken @ 08:00 from the smaller concrete tank, driver to chk in with Trant, may need to reverse in, Trant will act as Banksman. DO NOT GO ON GRASS VERGES, sign site diary, do not drop</v>
          </cell>
          <cell r="S138" t="str">
            <v>Daniel Brown</v>
          </cell>
          <cell r="T138">
            <v>4</v>
          </cell>
          <cell r="U138">
            <v>4</v>
          </cell>
          <cell r="V138">
            <v>4732</v>
          </cell>
          <cell r="W138" t="str">
            <v>Weekly</v>
          </cell>
        </row>
        <row r="139">
          <cell r="D139">
            <v>100311</v>
          </cell>
          <cell r="E139" t="str">
            <v>Headcorn WTW</v>
          </cell>
          <cell r="F139">
            <v>101208</v>
          </cell>
          <cell r="G139" t="str">
            <v>Aylesford WTW</v>
          </cell>
          <cell r="H139">
            <v>18.2</v>
          </cell>
          <cell r="I139">
            <v>18.2</v>
          </cell>
          <cell r="J139">
            <v>18.2</v>
          </cell>
          <cell r="K139">
            <v>0</v>
          </cell>
          <cell r="L139">
            <v>0</v>
          </cell>
          <cell r="M139">
            <v>0</v>
          </cell>
          <cell r="N139">
            <v>0</v>
          </cell>
          <cell r="O139">
            <v>54.599999999999994</v>
          </cell>
          <cell r="R139" t="str">
            <v>Do not remove load before 0830hrs - Sludge loads can now be taken from the SHT as issues on site have been repaired. MTS will not need an SW op on site as no extra pipework required. Sign Site Diary</v>
          </cell>
          <cell r="S139" t="str">
            <v>Jasmine Cordero</v>
          </cell>
          <cell r="T139">
            <v>4</v>
          </cell>
          <cell r="U139">
            <v>4</v>
          </cell>
          <cell r="V139">
            <v>2839.2</v>
          </cell>
          <cell r="W139" t="str">
            <v>Weekly</v>
          </cell>
        </row>
        <row r="140">
          <cell r="D140">
            <v>100686</v>
          </cell>
          <cell r="E140" t="str">
            <v>Henfield WTW</v>
          </cell>
          <cell r="F140">
            <v>101905</v>
          </cell>
          <cell r="G140" t="str">
            <v>Goddards Green WTW</v>
          </cell>
          <cell r="H140">
            <v>36.4</v>
          </cell>
          <cell r="I140">
            <v>0</v>
          </cell>
          <cell r="J140">
            <v>36.4</v>
          </cell>
          <cell r="K140">
            <v>18.2</v>
          </cell>
          <cell r="L140">
            <v>36.4</v>
          </cell>
          <cell r="M140">
            <v>0</v>
          </cell>
          <cell r="N140">
            <v>0</v>
          </cell>
          <cell r="O140">
            <v>127.4</v>
          </cell>
          <cell r="R140" t="str">
            <v>No Loads to be collected before 09:00 or after 18:00 – due to local residents.</v>
          </cell>
          <cell r="S140" t="str">
            <v>Graeme Vincent</v>
          </cell>
          <cell r="T140">
            <v>4</v>
          </cell>
          <cell r="U140">
            <v>4</v>
          </cell>
          <cell r="V140">
            <v>6624.8</v>
          </cell>
          <cell r="W140" t="str">
            <v>Weekly</v>
          </cell>
        </row>
        <row r="141">
          <cell r="D141">
            <v>101117</v>
          </cell>
          <cell r="E141" t="str">
            <v>High Halden WTW (week 1)</v>
          </cell>
          <cell r="F141">
            <v>101753</v>
          </cell>
          <cell r="G141" t="str">
            <v>Ashford WTW</v>
          </cell>
          <cell r="H141">
            <v>0</v>
          </cell>
          <cell r="I141">
            <v>27.2</v>
          </cell>
          <cell r="J141">
            <v>0</v>
          </cell>
          <cell r="K141">
            <v>0</v>
          </cell>
          <cell r="L141">
            <v>13.6</v>
          </cell>
          <cell r="M141">
            <v>0</v>
          </cell>
          <cell r="N141">
            <v>0</v>
          </cell>
          <cell r="O141">
            <v>40.799999999999997</v>
          </cell>
          <cell r="R141" t="str">
            <v>Both loads to be collected before Midday.</v>
          </cell>
          <cell r="S141" t="str">
            <v>Lucy Barrett</v>
          </cell>
          <cell r="T141">
            <v>3</v>
          </cell>
          <cell r="U141">
            <v>4</v>
          </cell>
          <cell r="V141">
            <v>1060.8</v>
          </cell>
          <cell r="W141" t="str">
            <v>Fortnightly</v>
          </cell>
        </row>
        <row r="142">
          <cell r="D142">
            <v>101117</v>
          </cell>
          <cell r="E142" t="str">
            <v>High Halden WTW (week 2)</v>
          </cell>
          <cell r="F142">
            <v>101753</v>
          </cell>
          <cell r="G142" t="str">
            <v>Ashford WTW</v>
          </cell>
          <cell r="H142">
            <v>0</v>
          </cell>
          <cell r="I142">
            <v>27.2</v>
          </cell>
          <cell r="J142">
            <v>0</v>
          </cell>
          <cell r="K142">
            <v>0</v>
          </cell>
          <cell r="L142">
            <v>0</v>
          </cell>
          <cell r="M142">
            <v>0</v>
          </cell>
          <cell r="N142">
            <v>0</v>
          </cell>
          <cell r="O142">
            <v>27.2</v>
          </cell>
          <cell r="R142" t="str">
            <v>Both loads to be collected before Midday.</v>
          </cell>
          <cell r="S142" t="str">
            <v>Lucy Barrett</v>
          </cell>
          <cell r="T142">
            <v>3</v>
          </cell>
          <cell r="U142">
            <v>4</v>
          </cell>
          <cell r="V142">
            <v>707.19999999999993</v>
          </cell>
          <cell r="W142" t="str">
            <v>Fortnightly</v>
          </cell>
        </row>
        <row r="143">
          <cell r="D143">
            <v>100470</v>
          </cell>
          <cell r="E143" t="str">
            <v>High Hurstwood WTW</v>
          </cell>
          <cell r="F143">
            <v>100676</v>
          </cell>
          <cell r="G143" t="str">
            <v>Scaynes Hill WTW</v>
          </cell>
          <cell r="H143">
            <v>0</v>
          </cell>
          <cell r="I143">
            <v>0</v>
          </cell>
          <cell r="J143">
            <v>0</v>
          </cell>
          <cell r="K143">
            <v>9.1</v>
          </cell>
          <cell r="L143">
            <v>0</v>
          </cell>
          <cell r="M143">
            <v>0</v>
          </cell>
          <cell r="N143">
            <v>0</v>
          </cell>
          <cell r="O143">
            <v>9.1</v>
          </cell>
          <cell r="S143" t="str">
            <v>Aoife Quinlivan</v>
          </cell>
          <cell r="T143">
            <v>2</v>
          </cell>
          <cell r="U143">
            <v>2</v>
          </cell>
          <cell r="V143">
            <v>236.6</v>
          </cell>
          <cell r="W143" t="str">
            <v>Fortnightly</v>
          </cell>
        </row>
        <row r="144">
          <cell r="D144">
            <v>100885</v>
          </cell>
          <cell r="E144" t="str">
            <v>Highbrook WTW</v>
          </cell>
          <cell r="F144">
            <v>100676</v>
          </cell>
          <cell r="G144" t="str">
            <v>Scaynes Hill WTW</v>
          </cell>
          <cell r="H144">
            <v>13.6</v>
          </cell>
          <cell r="I144">
            <v>0</v>
          </cell>
          <cell r="J144">
            <v>0</v>
          </cell>
          <cell r="K144">
            <v>0</v>
          </cell>
          <cell r="L144">
            <v>0</v>
          </cell>
          <cell r="M144">
            <v>0</v>
          </cell>
          <cell r="N144">
            <v>0</v>
          </cell>
          <cell r="O144">
            <v>13.6</v>
          </cell>
          <cell r="S144" t="str">
            <v>Christos Pierides</v>
          </cell>
          <cell r="T144">
            <v>3</v>
          </cell>
          <cell r="U144">
            <v>3</v>
          </cell>
          <cell r="V144">
            <v>176.79999999999998</v>
          </cell>
          <cell r="W144" t="str">
            <v>4 Weeks</v>
          </cell>
        </row>
        <row r="145">
          <cell r="D145">
            <v>101784</v>
          </cell>
          <cell r="E145" t="str">
            <v>Highcross Albourne WTW</v>
          </cell>
          <cell r="F145">
            <v>101905</v>
          </cell>
          <cell r="G145" t="str">
            <v>Goddards Green WTW</v>
          </cell>
          <cell r="H145">
            <v>0</v>
          </cell>
          <cell r="I145">
            <v>18.2</v>
          </cell>
          <cell r="J145">
            <v>0</v>
          </cell>
          <cell r="K145">
            <v>0</v>
          </cell>
          <cell r="L145">
            <v>0</v>
          </cell>
          <cell r="M145">
            <v>0</v>
          </cell>
          <cell r="N145">
            <v>0</v>
          </cell>
          <cell r="O145">
            <v>18.2</v>
          </cell>
          <cell r="R145" t="str">
            <v>please take 2k from Primary tank, 1k from humus tank and 1k from ditch inside gate on right hand side.</v>
          </cell>
          <cell r="S145" t="str">
            <v>Christos Pierides</v>
          </cell>
          <cell r="T145">
            <v>4</v>
          </cell>
          <cell r="U145">
            <v>4</v>
          </cell>
          <cell r="V145">
            <v>315.46666666666664</v>
          </cell>
          <cell r="W145" t="str">
            <v>3 Weeks</v>
          </cell>
        </row>
        <row r="146">
          <cell r="D146">
            <v>102684</v>
          </cell>
          <cell r="E146" t="str">
            <v>Highfields Ashmansworth WTW</v>
          </cell>
          <cell r="F146" t="str">
            <v>101246C</v>
          </cell>
          <cell r="G146" t="str">
            <v>Fullerton Cess WTW</v>
          </cell>
          <cell r="H146">
            <v>9.1</v>
          </cell>
          <cell r="I146">
            <v>0</v>
          </cell>
          <cell r="J146">
            <v>0</v>
          </cell>
          <cell r="K146">
            <v>0</v>
          </cell>
          <cell r="L146">
            <v>9.1</v>
          </cell>
          <cell r="M146">
            <v>0</v>
          </cell>
          <cell r="N146">
            <v>0</v>
          </cell>
          <cell r="O146">
            <v>18.2</v>
          </cell>
          <cell r="R146" t="str">
            <v>Tip at Cess Point</v>
          </cell>
          <cell r="S146" t="str">
            <v>James Moss</v>
          </cell>
          <cell r="T146">
            <v>4</v>
          </cell>
          <cell r="U146">
            <v>4</v>
          </cell>
          <cell r="V146">
            <v>946.4</v>
          </cell>
          <cell r="W146" t="str">
            <v>Weekly</v>
          </cell>
        </row>
        <row r="147">
          <cell r="D147">
            <v>101636</v>
          </cell>
          <cell r="E147" t="str">
            <v>Highwood Lane Rookley WTW</v>
          </cell>
          <cell r="F147">
            <v>108922</v>
          </cell>
          <cell r="G147" t="str">
            <v>Sandown New WTW</v>
          </cell>
          <cell r="H147">
            <v>0</v>
          </cell>
          <cell r="I147">
            <v>9.1</v>
          </cell>
          <cell r="J147">
            <v>0</v>
          </cell>
          <cell r="K147">
            <v>0</v>
          </cell>
          <cell r="L147">
            <v>0</v>
          </cell>
          <cell r="M147">
            <v>0</v>
          </cell>
          <cell r="N147">
            <v>0</v>
          </cell>
          <cell r="O147">
            <v>9.1</v>
          </cell>
          <cell r="R147" t="str">
            <v>Driver to liaise with Site Op, John Dudok 07880 297849</v>
          </cell>
          <cell r="S147" t="str">
            <v>Claudia Slevin</v>
          </cell>
          <cell r="T147">
            <v>2</v>
          </cell>
          <cell r="U147">
            <v>2</v>
          </cell>
          <cell r="V147">
            <v>78.86666666666666</v>
          </cell>
          <cell r="W147" t="str">
            <v>6 Weeks</v>
          </cell>
        </row>
        <row r="148">
          <cell r="D148">
            <v>102634</v>
          </cell>
          <cell r="E148" t="str">
            <v>Hillbrow Knowles Meadow WTW</v>
          </cell>
          <cell r="F148">
            <v>102480</v>
          </cell>
          <cell r="G148" t="str">
            <v>Budds Farm Havant WTW</v>
          </cell>
          <cell r="H148">
            <v>0</v>
          </cell>
          <cell r="I148">
            <v>0</v>
          </cell>
          <cell r="J148">
            <v>0</v>
          </cell>
          <cell r="K148">
            <v>0</v>
          </cell>
          <cell r="L148">
            <v>0</v>
          </cell>
          <cell r="M148">
            <v>0</v>
          </cell>
          <cell r="N148">
            <v>0</v>
          </cell>
          <cell r="O148">
            <v>0</v>
          </cell>
          <cell r="R148" t="str">
            <v>now attended as site work</v>
          </cell>
          <cell r="S148" t="str">
            <v>Claudia Slevin</v>
          </cell>
          <cell r="T148">
            <v>2</v>
          </cell>
          <cell r="U148">
            <v>3</v>
          </cell>
          <cell r="V148">
            <v>0</v>
          </cell>
          <cell r="W148" t="str">
            <v>AD HOC</v>
          </cell>
        </row>
        <row r="149">
          <cell r="D149">
            <v>101640</v>
          </cell>
          <cell r="E149" t="str">
            <v>Hillside Cottages West Stoke WTW</v>
          </cell>
          <cell r="F149" t="str">
            <v>107426C</v>
          </cell>
          <cell r="G149" t="str">
            <v>Ford Cess WTW</v>
          </cell>
          <cell r="H149">
            <v>13.6</v>
          </cell>
          <cell r="I149">
            <v>0</v>
          </cell>
          <cell r="J149">
            <v>0</v>
          </cell>
          <cell r="K149">
            <v>0</v>
          </cell>
          <cell r="L149">
            <v>0</v>
          </cell>
          <cell r="M149">
            <v>0</v>
          </cell>
          <cell r="N149">
            <v>0</v>
          </cell>
          <cell r="O149">
            <v>13.6</v>
          </cell>
          <cell r="R149" t="str">
            <v>Contact ops -  Gary Hooker 07880 132408 -  to be done with lye lane</v>
          </cell>
          <cell r="S149" t="str">
            <v>Charlotte Widdows</v>
          </cell>
          <cell r="T149">
            <v>3</v>
          </cell>
          <cell r="U149">
            <v>4</v>
          </cell>
          <cell r="V149">
            <v>88.399999999999991</v>
          </cell>
          <cell r="W149" t="str">
            <v>8 Weeks</v>
          </cell>
        </row>
        <row r="150">
          <cell r="D150">
            <v>101848</v>
          </cell>
          <cell r="E150" t="str">
            <v>Hollycroft East Chiltington WTW</v>
          </cell>
          <cell r="F150">
            <v>101905</v>
          </cell>
          <cell r="G150" t="str">
            <v>Goddards Green WTW</v>
          </cell>
          <cell r="H150">
            <v>13.6</v>
          </cell>
          <cell r="I150">
            <v>0</v>
          </cell>
          <cell r="J150">
            <v>0</v>
          </cell>
          <cell r="K150">
            <v>0</v>
          </cell>
          <cell r="L150">
            <v>0</v>
          </cell>
          <cell r="M150">
            <v>0</v>
          </cell>
          <cell r="N150">
            <v>0</v>
          </cell>
          <cell r="O150">
            <v>13.6</v>
          </cell>
          <cell r="R150" t="str">
            <v>Phone Site Op - 1 Hour Prior to arrival. Operator MUST assist. Chris Hassett 07542 395937</v>
          </cell>
          <cell r="S150" t="str">
            <v>Christos Pierides</v>
          </cell>
          <cell r="T150">
            <v>3</v>
          </cell>
          <cell r="U150">
            <v>3</v>
          </cell>
          <cell r="V150">
            <v>88.399999999999991</v>
          </cell>
          <cell r="W150" t="str">
            <v>8 Weeks</v>
          </cell>
        </row>
        <row r="151">
          <cell r="D151">
            <v>101090</v>
          </cell>
          <cell r="E151" t="str">
            <v>Hooe WTW (week 1)</v>
          </cell>
          <cell r="F151">
            <v>100532</v>
          </cell>
          <cell r="G151" t="str">
            <v>Hailsham North WTW</v>
          </cell>
          <cell r="H151">
            <v>0</v>
          </cell>
          <cell r="I151">
            <v>0</v>
          </cell>
          <cell r="J151">
            <v>36.4</v>
          </cell>
          <cell r="K151">
            <v>0</v>
          </cell>
          <cell r="L151">
            <v>0</v>
          </cell>
          <cell r="M151">
            <v>0</v>
          </cell>
          <cell r="N151">
            <v>0</v>
          </cell>
          <cell r="O151">
            <v>36.4</v>
          </cell>
          <cell r="R151" t="str">
            <v>Please meet Jack Sewell 07880 258741 on site @ 07:30am, 1 x 4k load from SHT and 1 x 4k load from one of the PSTs</v>
          </cell>
          <cell r="S151" t="str">
            <v>Paul Clark</v>
          </cell>
          <cell r="T151">
            <v>4</v>
          </cell>
          <cell r="U151">
            <v>4</v>
          </cell>
          <cell r="V151">
            <v>946.4</v>
          </cell>
          <cell r="W151" t="str">
            <v>Fortnightly</v>
          </cell>
        </row>
        <row r="152">
          <cell r="D152">
            <v>101090</v>
          </cell>
          <cell r="E152" t="str">
            <v>Hooe WTW (week 2)</v>
          </cell>
          <cell r="F152">
            <v>100532</v>
          </cell>
          <cell r="G152" t="str">
            <v>Hailsham North WTW</v>
          </cell>
          <cell r="H152">
            <v>0</v>
          </cell>
          <cell r="I152">
            <v>0</v>
          </cell>
          <cell r="J152">
            <v>54.6</v>
          </cell>
          <cell r="K152">
            <v>0</v>
          </cell>
          <cell r="L152">
            <v>0</v>
          </cell>
          <cell r="M152">
            <v>0</v>
          </cell>
          <cell r="N152">
            <v>0</v>
          </cell>
          <cell r="O152">
            <v>54.6</v>
          </cell>
          <cell r="R152" t="str">
            <v>Please meet Jack Sewell 07880 258741 on site @ 07:30am, 2 x 4k loads from SHT and 1 x 4k load from one of the PSTs</v>
          </cell>
          <cell r="S152" t="str">
            <v>Paul Clark</v>
          </cell>
          <cell r="T152">
            <v>4</v>
          </cell>
          <cell r="U152">
            <v>4</v>
          </cell>
          <cell r="V152">
            <v>1419.6000000000001</v>
          </cell>
          <cell r="W152" t="str">
            <v>Fortnightly</v>
          </cell>
        </row>
        <row r="153">
          <cell r="D153">
            <v>102406</v>
          </cell>
          <cell r="E153" t="str">
            <v>HORSHAM NEW WTW</v>
          </cell>
          <cell r="F153">
            <v>101905</v>
          </cell>
          <cell r="G153" t="str">
            <v>Goddards Green WTW</v>
          </cell>
          <cell r="H153">
            <v>0</v>
          </cell>
          <cell r="I153">
            <v>0</v>
          </cell>
          <cell r="J153">
            <v>0</v>
          </cell>
          <cell r="K153">
            <v>0</v>
          </cell>
          <cell r="L153">
            <v>0</v>
          </cell>
          <cell r="M153">
            <v>0</v>
          </cell>
          <cell r="N153">
            <v>0</v>
          </cell>
          <cell r="O153">
            <v>0</v>
          </cell>
          <cell r="S153" t="str">
            <v>Susie Harries</v>
          </cell>
          <cell r="T153">
            <v>6</v>
          </cell>
          <cell r="U153">
            <v>6</v>
          </cell>
          <cell r="V153">
            <v>0</v>
          </cell>
          <cell r="W153" t="str">
            <v>AD HOC</v>
          </cell>
        </row>
        <row r="154">
          <cell r="D154">
            <v>100728</v>
          </cell>
          <cell r="E154" t="str">
            <v>Horsmonden WTW</v>
          </cell>
          <cell r="F154">
            <v>101208</v>
          </cell>
          <cell r="G154" t="str">
            <v>Aylesford WTW</v>
          </cell>
          <cell r="H154">
            <v>18.2</v>
          </cell>
          <cell r="I154">
            <v>18.2</v>
          </cell>
          <cell r="J154">
            <v>18.2</v>
          </cell>
          <cell r="K154">
            <v>36.4</v>
          </cell>
          <cell r="L154">
            <v>18.2</v>
          </cell>
          <cell r="M154">
            <v>0</v>
          </cell>
          <cell r="N154">
            <v>0</v>
          </cell>
          <cell r="O154">
            <v>109.2</v>
          </cell>
          <cell r="R154" t="str">
            <v>MUST SIGN SITE DIARY. MUST LOCK TOP AND BOTTOM SITE GATES. Remove loads after 12:00 from the above ground tank first, if empty take from below groundconcrete tanks. No rear steer vehicle</v>
          </cell>
          <cell r="S154" t="str">
            <v>Daniel Brown</v>
          </cell>
          <cell r="T154">
            <v>4</v>
          </cell>
          <cell r="U154">
            <v>4</v>
          </cell>
          <cell r="V154">
            <v>5678.4000000000005</v>
          </cell>
          <cell r="W154" t="str">
            <v>Weekly</v>
          </cell>
        </row>
        <row r="155">
          <cell r="D155">
            <v>103096</v>
          </cell>
          <cell r="E155" t="str">
            <v>Horsted Keynes WTW</v>
          </cell>
          <cell r="F155">
            <v>101905</v>
          </cell>
          <cell r="G155" t="str">
            <v>Goddards Green WTW</v>
          </cell>
          <cell r="H155">
            <v>0</v>
          </cell>
          <cell r="I155">
            <v>0</v>
          </cell>
          <cell r="J155">
            <v>0</v>
          </cell>
          <cell r="K155">
            <v>72.8</v>
          </cell>
          <cell r="L155">
            <v>0</v>
          </cell>
          <cell r="M155">
            <v>0</v>
          </cell>
          <cell r="N155">
            <v>0</v>
          </cell>
          <cell r="O155">
            <v>72.8</v>
          </cell>
          <cell r="R155" t="str">
            <v>Do Not Drop</v>
          </cell>
          <cell r="S155" t="str">
            <v>Graeme Vincent</v>
          </cell>
          <cell r="T155">
            <v>4</v>
          </cell>
          <cell r="U155">
            <v>4</v>
          </cell>
          <cell r="V155">
            <v>1261.8666666666666</v>
          </cell>
          <cell r="W155" t="str">
            <v>3 Weeks</v>
          </cell>
        </row>
        <row r="156">
          <cell r="D156">
            <v>100296</v>
          </cell>
          <cell r="E156" t="str">
            <v>Houghton WTW</v>
          </cell>
          <cell r="F156">
            <v>107426</v>
          </cell>
          <cell r="G156" t="str">
            <v>Ford WTW</v>
          </cell>
          <cell r="H156">
            <v>0</v>
          </cell>
          <cell r="I156">
            <v>9.1</v>
          </cell>
          <cell r="J156">
            <v>0</v>
          </cell>
          <cell r="K156">
            <v>0</v>
          </cell>
          <cell r="L156">
            <v>0</v>
          </cell>
          <cell r="M156">
            <v>0</v>
          </cell>
          <cell r="N156">
            <v>0</v>
          </cell>
          <cell r="O156">
            <v>9.1</v>
          </cell>
          <cell r="R156" t="str">
            <v>Tanker to empty the final tank as well as the primary tank. Must have 30m of hose on board.</v>
          </cell>
          <cell r="S156" t="str">
            <v>Jemma Pierce</v>
          </cell>
          <cell r="T156">
            <v>2</v>
          </cell>
          <cell r="U156">
            <v>2</v>
          </cell>
          <cell r="V156">
            <v>118.3</v>
          </cell>
          <cell r="W156" t="str">
            <v>4 Weeks</v>
          </cell>
        </row>
        <row r="157">
          <cell r="D157">
            <v>100056</v>
          </cell>
          <cell r="E157" t="str">
            <v>Hurst Green WTW</v>
          </cell>
          <cell r="F157">
            <v>100532</v>
          </cell>
          <cell r="G157" t="str">
            <v>Hailsham North WTW</v>
          </cell>
          <cell r="H157">
            <v>0</v>
          </cell>
          <cell r="I157">
            <v>13.6</v>
          </cell>
          <cell r="J157">
            <v>13.6</v>
          </cell>
          <cell r="K157">
            <v>0</v>
          </cell>
          <cell r="L157">
            <v>13.6</v>
          </cell>
          <cell r="M157">
            <v>0</v>
          </cell>
          <cell r="N157">
            <v>0</v>
          </cell>
          <cell r="O157">
            <v>40.799999999999997</v>
          </cell>
          <cell r="R157" t="str">
            <v>Site contact Aaron Brett 07789 615011. Loads to be taken from SHT. On site after 10:00</v>
          </cell>
          <cell r="S157" t="str">
            <v>Pramila Phuyal</v>
          </cell>
          <cell r="T157">
            <v>3</v>
          </cell>
          <cell r="U157" t="str">
            <v>3k</v>
          </cell>
          <cell r="V157">
            <v>2121.6</v>
          </cell>
          <cell r="W157" t="str">
            <v>Weekly</v>
          </cell>
        </row>
        <row r="158">
          <cell r="D158">
            <v>101125</v>
          </cell>
          <cell r="E158" t="str">
            <v xml:space="preserve">Icklesham WTW </v>
          </cell>
          <cell r="F158">
            <v>100532</v>
          </cell>
          <cell r="G158" t="str">
            <v>Hailsham North WTW</v>
          </cell>
          <cell r="H158">
            <v>0</v>
          </cell>
          <cell r="I158">
            <v>0</v>
          </cell>
          <cell r="J158">
            <v>0</v>
          </cell>
          <cell r="K158">
            <v>18.2</v>
          </cell>
          <cell r="L158">
            <v>0</v>
          </cell>
          <cell r="M158">
            <v>0</v>
          </cell>
          <cell r="N158">
            <v>0</v>
          </cell>
          <cell r="O158">
            <v>18.2</v>
          </cell>
          <cell r="S158" t="str">
            <v>Elspeth Gibson</v>
          </cell>
          <cell r="T158">
            <v>4</v>
          </cell>
          <cell r="U158">
            <v>6</v>
          </cell>
          <cell r="V158">
            <v>946.4</v>
          </cell>
          <cell r="W158" t="str">
            <v>Weekly</v>
          </cell>
        </row>
        <row r="159">
          <cell r="D159">
            <v>101388</v>
          </cell>
          <cell r="E159" t="str">
            <v>Iden Green WTW</v>
          </cell>
          <cell r="F159">
            <v>101753</v>
          </cell>
          <cell r="G159" t="str">
            <v>Ashford WTW</v>
          </cell>
          <cell r="H159">
            <v>0</v>
          </cell>
          <cell r="I159">
            <v>36.4</v>
          </cell>
          <cell r="J159">
            <v>0</v>
          </cell>
          <cell r="K159">
            <v>0</v>
          </cell>
          <cell r="L159">
            <v>0</v>
          </cell>
          <cell r="M159">
            <v>0</v>
          </cell>
          <cell r="N159">
            <v>0</v>
          </cell>
          <cell r="O159">
            <v>36.4</v>
          </cell>
          <cell r="S159" t="str">
            <v>Daniel Brown</v>
          </cell>
          <cell r="T159" t="str">
            <v>3 &amp; 2</v>
          </cell>
          <cell r="U159">
            <v>3</v>
          </cell>
          <cell r="V159">
            <v>473.2</v>
          </cell>
          <cell r="W159" t="str">
            <v>4 Weeks</v>
          </cell>
        </row>
        <row r="160">
          <cell r="D160">
            <v>102386</v>
          </cell>
          <cell r="E160" t="str">
            <v>Iden WTW</v>
          </cell>
          <cell r="F160">
            <v>101753</v>
          </cell>
          <cell r="G160" t="str">
            <v>Ashford WTW</v>
          </cell>
          <cell r="H160">
            <v>18.2</v>
          </cell>
          <cell r="I160">
            <v>0</v>
          </cell>
          <cell r="J160">
            <v>0</v>
          </cell>
          <cell r="K160">
            <v>18.2</v>
          </cell>
          <cell r="L160">
            <v>0</v>
          </cell>
          <cell r="M160">
            <v>0</v>
          </cell>
          <cell r="N160">
            <v>0</v>
          </cell>
          <cell r="O160">
            <v>36.4</v>
          </cell>
          <cell r="S160" t="str">
            <v>Elspeth Gibson</v>
          </cell>
          <cell r="T160">
            <v>4</v>
          </cell>
          <cell r="U160">
            <v>4</v>
          </cell>
          <cell r="V160">
            <v>1892.8</v>
          </cell>
          <cell r="W160" t="str">
            <v>Weekly</v>
          </cell>
        </row>
        <row r="161">
          <cell r="D161">
            <v>102560</v>
          </cell>
          <cell r="E161" t="str">
            <v>Itchingfield WTW</v>
          </cell>
          <cell r="F161">
            <v>102406</v>
          </cell>
          <cell r="G161" t="str">
            <v>Goddards Green WTW</v>
          </cell>
          <cell r="H161">
            <v>0</v>
          </cell>
          <cell r="I161">
            <v>27.2</v>
          </cell>
          <cell r="J161">
            <v>0</v>
          </cell>
          <cell r="K161">
            <v>0</v>
          </cell>
          <cell r="L161">
            <v>0</v>
          </cell>
          <cell r="M161">
            <v>0</v>
          </cell>
          <cell r="N161">
            <v>0</v>
          </cell>
          <cell r="O161">
            <v>27.2</v>
          </cell>
          <cell r="R161" t="str">
            <v>Tanker to empty humus tank first the empty the cess. Any queries call op Kailan Humphrey on 07542 395943</v>
          </cell>
          <cell r="S161" t="str">
            <v>Susie Harries</v>
          </cell>
          <cell r="T161">
            <v>3</v>
          </cell>
          <cell r="U161">
            <v>4</v>
          </cell>
          <cell r="V161">
            <v>176.79999999999998</v>
          </cell>
          <cell r="W161" t="str">
            <v>8 Weeks</v>
          </cell>
        </row>
        <row r="162">
          <cell r="D162">
            <v>103121</v>
          </cell>
          <cell r="E162" t="str">
            <v>Ivy Down Lane Oakley WTW</v>
          </cell>
          <cell r="F162">
            <v>101246</v>
          </cell>
          <cell r="G162" t="str">
            <v>Fullerton WTW</v>
          </cell>
          <cell r="H162">
            <v>0</v>
          </cell>
          <cell r="I162">
            <v>54.6</v>
          </cell>
          <cell r="J162">
            <v>0</v>
          </cell>
          <cell r="K162">
            <v>0</v>
          </cell>
          <cell r="L162">
            <v>54.6</v>
          </cell>
          <cell r="M162">
            <v>0</v>
          </cell>
          <cell r="N162">
            <v>0</v>
          </cell>
          <cell r="O162">
            <v>109.2</v>
          </cell>
          <cell r="R162" t="str">
            <v>6k Tankers Only, must close loading valve prior to leaving site. All loads to be removed after 11:00am Mon to Fri to allow ops to dewater</v>
          </cell>
          <cell r="S162" t="str">
            <v>James Moss</v>
          </cell>
          <cell r="T162">
            <v>6</v>
          </cell>
          <cell r="U162">
            <v>6</v>
          </cell>
          <cell r="V162">
            <v>5678.4000000000005</v>
          </cell>
          <cell r="W162" t="str">
            <v>Weekly</v>
          </cell>
        </row>
        <row r="163">
          <cell r="D163">
            <v>101549</v>
          </cell>
          <cell r="E163" t="str">
            <v>Ivychurch WTW</v>
          </cell>
          <cell r="F163">
            <v>101753</v>
          </cell>
          <cell r="G163" t="str">
            <v>Ashford WTW</v>
          </cell>
          <cell r="H163">
            <v>0</v>
          </cell>
          <cell r="I163">
            <v>0</v>
          </cell>
          <cell r="J163">
            <v>0</v>
          </cell>
          <cell r="K163">
            <v>13.6</v>
          </cell>
          <cell r="L163">
            <v>0</v>
          </cell>
          <cell r="M163">
            <v>0</v>
          </cell>
          <cell r="N163">
            <v>0</v>
          </cell>
          <cell r="O163">
            <v>13.6</v>
          </cell>
          <cell r="R163" t="str">
            <v xml:space="preserve">Remove load from Humus Tank &amp; Desludge RBC unit. Phone Ian Howard 07880132392 one day before collection to remind him of scheduled load and arange time to meet on site </v>
          </cell>
          <cell r="S163" t="str">
            <v>Kieran Waller</v>
          </cell>
          <cell r="T163">
            <v>3</v>
          </cell>
          <cell r="U163">
            <v>4</v>
          </cell>
          <cell r="V163">
            <v>235.73333333333332</v>
          </cell>
          <cell r="W163" t="str">
            <v>3 Weeks</v>
          </cell>
        </row>
        <row r="164">
          <cell r="D164" t="str">
            <v>KEE001</v>
          </cell>
          <cell r="E164" t="str">
            <v>Keepers Cottage</v>
          </cell>
          <cell r="F164" t="str">
            <v>107426C</v>
          </cell>
          <cell r="G164" t="str">
            <v>Ford Cess WTW</v>
          </cell>
          <cell r="H164">
            <v>0</v>
          </cell>
          <cell r="I164">
            <v>0</v>
          </cell>
          <cell r="J164">
            <v>0</v>
          </cell>
          <cell r="K164">
            <v>18.2</v>
          </cell>
          <cell r="L164">
            <v>0</v>
          </cell>
          <cell r="M164">
            <v>0</v>
          </cell>
          <cell r="N164">
            <v>0</v>
          </cell>
          <cell r="O164">
            <v>18.2</v>
          </cell>
          <cell r="S164" t="e">
            <v>#N/A</v>
          </cell>
          <cell r="T164">
            <v>4</v>
          </cell>
          <cell r="U164">
            <v>4</v>
          </cell>
          <cell r="V164">
            <v>473.2</v>
          </cell>
          <cell r="W164" t="str">
            <v>Fortnightly</v>
          </cell>
        </row>
        <row r="165">
          <cell r="D165">
            <v>100207</v>
          </cell>
          <cell r="E165" t="str">
            <v>Kilndown WTW</v>
          </cell>
          <cell r="F165">
            <v>101208</v>
          </cell>
          <cell r="G165" t="str">
            <v>Aylesford WTW</v>
          </cell>
          <cell r="H165">
            <v>0</v>
          </cell>
          <cell r="I165">
            <v>0</v>
          </cell>
          <cell r="J165">
            <v>0</v>
          </cell>
          <cell r="K165">
            <v>36.4</v>
          </cell>
          <cell r="L165">
            <v>0</v>
          </cell>
          <cell r="M165">
            <v>0</v>
          </cell>
          <cell r="N165">
            <v>0</v>
          </cell>
          <cell r="O165">
            <v>36.4</v>
          </cell>
          <cell r="R165" t="str">
            <v>MUST SIGN SITE DIARY. Please can the driver contact Wayne Bryant (07880132394) to meet on site. Take the first part of the load from the storm tank.</v>
          </cell>
          <cell r="S165" t="str">
            <v>Daniel Brown</v>
          </cell>
          <cell r="T165">
            <v>4</v>
          </cell>
          <cell r="U165">
            <v>4</v>
          </cell>
          <cell r="V165">
            <v>946.4</v>
          </cell>
          <cell r="W165" t="str">
            <v>Fortnightly</v>
          </cell>
        </row>
        <row r="166">
          <cell r="D166">
            <v>100334</v>
          </cell>
          <cell r="E166" t="str">
            <v>Kings Somborne WTW</v>
          </cell>
          <cell r="F166">
            <v>101246</v>
          </cell>
          <cell r="G166" t="str">
            <v>Fullerton WTW</v>
          </cell>
          <cell r="H166">
            <v>27.3</v>
          </cell>
          <cell r="I166">
            <v>0</v>
          </cell>
          <cell r="J166">
            <v>0</v>
          </cell>
          <cell r="K166">
            <v>27.3</v>
          </cell>
          <cell r="L166">
            <v>0</v>
          </cell>
          <cell r="M166">
            <v>0</v>
          </cell>
          <cell r="N166">
            <v>0</v>
          </cell>
          <cell r="O166">
            <v>54.6</v>
          </cell>
          <cell r="R166" t="str">
            <v>Critical Site Must not be Dropped</v>
          </cell>
          <cell r="S166" t="str">
            <v>James Moss</v>
          </cell>
          <cell r="T166">
            <v>6</v>
          </cell>
          <cell r="U166">
            <v>6</v>
          </cell>
          <cell r="V166">
            <v>2839.2000000000003</v>
          </cell>
          <cell r="W166" t="str">
            <v>Weekly</v>
          </cell>
        </row>
        <row r="167">
          <cell r="D167">
            <v>101316</v>
          </cell>
          <cell r="E167" t="str">
            <v>Kingston Hollow WTW</v>
          </cell>
          <cell r="F167">
            <v>101905</v>
          </cell>
          <cell r="G167" t="str">
            <v>Goddards Green WTW</v>
          </cell>
          <cell r="H167">
            <v>0</v>
          </cell>
          <cell r="I167">
            <v>0</v>
          </cell>
          <cell r="J167">
            <v>0</v>
          </cell>
          <cell r="K167">
            <v>36.4</v>
          </cell>
          <cell r="L167">
            <v>0</v>
          </cell>
          <cell r="M167">
            <v>0</v>
          </cell>
          <cell r="N167">
            <v>0</v>
          </cell>
          <cell r="O167">
            <v>36.4</v>
          </cell>
          <cell r="R167" t="str">
            <v>Driver to meet Graham Plumridge 07880 132415 on site @ 08:00 on scheduled load days, no loads to be taken without Graham present. Please follow instructions when removing scheduled loads on site regarding which tank to remove from. Graham has a board on site showing which tank to load from.</v>
          </cell>
          <cell r="S167" t="str">
            <v>Acelya Cakariz-Hayes</v>
          </cell>
          <cell r="T167">
            <v>4</v>
          </cell>
          <cell r="U167">
            <v>4</v>
          </cell>
          <cell r="V167">
            <v>946.4</v>
          </cell>
          <cell r="W167" t="str">
            <v>Fortnightly</v>
          </cell>
        </row>
        <row r="168">
          <cell r="D168">
            <v>101914</v>
          </cell>
          <cell r="E168" t="str">
            <v>Kirdford WTW</v>
          </cell>
          <cell r="F168">
            <v>107426</v>
          </cell>
          <cell r="G168" t="str">
            <v>Ford WTW</v>
          </cell>
          <cell r="H168">
            <v>0</v>
          </cell>
          <cell r="I168">
            <v>0</v>
          </cell>
          <cell r="J168">
            <v>13.6</v>
          </cell>
          <cell r="K168">
            <v>0</v>
          </cell>
          <cell r="L168">
            <v>0</v>
          </cell>
          <cell r="M168">
            <v>0</v>
          </cell>
          <cell r="N168">
            <v>0</v>
          </cell>
          <cell r="O168">
            <v>13.6</v>
          </cell>
          <cell r="R168" t="str">
            <v>Driver to contact Clive Durman 07880 132412 to arrange ETA to meet on site. Please do not turn into the driveway - damage is being caused to customers property!</v>
          </cell>
          <cell r="S168" t="str">
            <v>Susie Harries</v>
          </cell>
          <cell r="T168">
            <v>3</v>
          </cell>
          <cell r="U168" t="str">
            <v>3k rear steer</v>
          </cell>
          <cell r="V168">
            <v>353.59999999999997</v>
          </cell>
          <cell r="W168" t="str">
            <v>Fortnightly</v>
          </cell>
        </row>
        <row r="169">
          <cell r="D169">
            <v>102356</v>
          </cell>
          <cell r="E169" t="str">
            <v>Lamberhurst WTW (week 1)</v>
          </cell>
          <cell r="F169">
            <v>101208</v>
          </cell>
          <cell r="G169" t="str">
            <v>Aylesford WTW</v>
          </cell>
          <cell r="H169">
            <v>18.2</v>
          </cell>
          <cell r="I169">
            <v>0</v>
          </cell>
          <cell r="J169">
            <v>0</v>
          </cell>
          <cell r="K169">
            <v>0</v>
          </cell>
          <cell r="L169">
            <v>18.2</v>
          </cell>
          <cell r="M169">
            <v>0</v>
          </cell>
          <cell r="N169">
            <v>0</v>
          </cell>
          <cell r="O169">
            <v>36.4</v>
          </cell>
          <cell r="R169" t="str">
            <v>SIGN SITE DIARY. Blow back before loading sludge.Top up from RAS pumping station (well nearest theditch, it is labelled) if you can't get a full load from SHT. Sludge valve key (2mtrs away from SHT)</v>
          </cell>
          <cell r="S169" t="str">
            <v>Daniel Brown</v>
          </cell>
          <cell r="T169">
            <v>4</v>
          </cell>
          <cell r="U169">
            <v>4</v>
          </cell>
          <cell r="V169">
            <v>946.4</v>
          </cell>
          <cell r="W169" t="str">
            <v>Fortnightly</v>
          </cell>
        </row>
        <row r="170">
          <cell r="D170">
            <v>102356</v>
          </cell>
          <cell r="E170" t="str">
            <v>Lamberhurst WTW (week 2)</v>
          </cell>
          <cell r="F170">
            <v>101208</v>
          </cell>
          <cell r="G170" t="str">
            <v>Aylesford WTW</v>
          </cell>
          <cell r="H170">
            <v>0</v>
          </cell>
          <cell r="I170">
            <v>0</v>
          </cell>
          <cell r="J170">
            <v>0</v>
          </cell>
          <cell r="K170">
            <v>0</v>
          </cell>
          <cell r="L170">
            <v>18.2</v>
          </cell>
          <cell r="M170">
            <v>0</v>
          </cell>
          <cell r="N170">
            <v>0</v>
          </cell>
          <cell r="O170">
            <v>18.2</v>
          </cell>
          <cell r="R170" t="str">
            <v>SIGN SITE DIARY. Blow back before loading sludge.Top up from RAS pumping station (well nearest theditch, it is labelled) if you can't get a full load from SHT. Sludge valve key (2mtrs away from SHT)</v>
          </cell>
          <cell r="S170" t="str">
            <v>Daniel Brown</v>
          </cell>
          <cell r="T170">
            <v>4</v>
          </cell>
          <cell r="U170">
            <v>4</v>
          </cell>
          <cell r="V170">
            <v>473.2</v>
          </cell>
          <cell r="W170" t="str">
            <v>Fortnightly</v>
          </cell>
        </row>
        <row r="171">
          <cell r="D171">
            <v>100723</v>
          </cell>
          <cell r="E171" t="str">
            <v>Lavant WTW</v>
          </cell>
          <cell r="F171">
            <v>102480</v>
          </cell>
          <cell r="G171" t="str">
            <v>Budds Farm Havant WTW</v>
          </cell>
          <cell r="H171">
            <v>13.6</v>
          </cell>
          <cell r="I171">
            <v>0</v>
          </cell>
          <cell r="J171">
            <v>0</v>
          </cell>
          <cell r="K171">
            <v>0</v>
          </cell>
          <cell r="L171">
            <v>13.6</v>
          </cell>
          <cell r="M171">
            <v>0</v>
          </cell>
          <cell r="N171">
            <v>0</v>
          </cell>
          <cell r="O171">
            <v>27.2</v>
          </cell>
          <cell r="R171" t="str">
            <v>Monday load to be removed between 1000 &amp; 1200hrs, Friday load to be removed before 1200hrs.</v>
          </cell>
          <cell r="S171" t="str">
            <v>Charlotte Widdows</v>
          </cell>
          <cell r="T171">
            <v>3</v>
          </cell>
          <cell r="U171">
            <v>4</v>
          </cell>
          <cell r="V171">
            <v>1414.3999999999999</v>
          </cell>
          <cell r="W171" t="str">
            <v>Weekly</v>
          </cell>
        </row>
        <row r="172">
          <cell r="D172">
            <v>102511</v>
          </cell>
          <cell r="E172" t="str">
            <v>Leeds WTW</v>
          </cell>
          <cell r="F172">
            <v>101208</v>
          </cell>
          <cell r="G172" t="str">
            <v>Aylesford WTW</v>
          </cell>
          <cell r="H172">
            <v>18.2</v>
          </cell>
          <cell r="I172">
            <v>18.2</v>
          </cell>
          <cell r="J172">
            <v>0</v>
          </cell>
          <cell r="K172">
            <v>18.2</v>
          </cell>
          <cell r="L172">
            <v>18.2</v>
          </cell>
          <cell r="M172">
            <v>0</v>
          </cell>
          <cell r="N172">
            <v>0</v>
          </cell>
          <cell r="O172">
            <v>72.8</v>
          </cell>
          <cell r="R172" t="str">
            <v>MUST SIGN SITE DIARY. All scheduled loads removedfrom the green above ground SHT. Please shut the gates after each visit.</v>
          </cell>
          <cell r="S172" t="str">
            <v>Lucy Barrett</v>
          </cell>
          <cell r="T172">
            <v>4</v>
          </cell>
          <cell r="U172">
            <v>4</v>
          </cell>
          <cell r="V172">
            <v>3785.6</v>
          </cell>
          <cell r="W172" t="str">
            <v>Weekly</v>
          </cell>
        </row>
        <row r="173">
          <cell r="D173">
            <v>102287</v>
          </cell>
          <cell r="E173" t="str">
            <v>Lenham WTW</v>
          </cell>
          <cell r="F173">
            <v>101753</v>
          </cell>
          <cell r="G173" t="str">
            <v>Ashford WTW</v>
          </cell>
          <cell r="H173">
            <v>0</v>
          </cell>
          <cell r="I173">
            <v>18.2</v>
          </cell>
          <cell r="J173">
            <v>18.2</v>
          </cell>
          <cell r="K173">
            <v>18.2</v>
          </cell>
          <cell r="L173">
            <v>18.2</v>
          </cell>
          <cell r="M173">
            <v>0</v>
          </cell>
          <cell r="N173">
            <v>0</v>
          </cell>
          <cell r="O173">
            <v>72.8</v>
          </cell>
          <cell r="R173" t="str">
            <v>Gate code 19380 - pull the grey plastic fob on the bottom to operate, then push back to lock. Slow load due to Thickness in tank, Blow Back into Tank to loosen Sludge to load quicker.</v>
          </cell>
          <cell r="S173" t="str">
            <v>Lucy Barrett</v>
          </cell>
          <cell r="T173">
            <v>4</v>
          </cell>
          <cell r="U173">
            <v>4</v>
          </cell>
          <cell r="V173">
            <v>3785.6</v>
          </cell>
          <cell r="W173" t="str">
            <v>Weekly</v>
          </cell>
        </row>
        <row r="174">
          <cell r="D174">
            <v>100114</v>
          </cell>
          <cell r="E174" t="str">
            <v>Levetts Lane Bodiam WTW</v>
          </cell>
          <cell r="F174">
            <v>100532</v>
          </cell>
          <cell r="G174" t="str">
            <v>Hailsham North WTW</v>
          </cell>
          <cell r="H174">
            <v>0</v>
          </cell>
          <cell r="I174">
            <v>18.2</v>
          </cell>
          <cell r="J174">
            <v>0</v>
          </cell>
          <cell r="K174">
            <v>0</v>
          </cell>
          <cell r="L174">
            <v>0</v>
          </cell>
          <cell r="M174">
            <v>0</v>
          </cell>
          <cell r="N174">
            <v>0</v>
          </cell>
          <cell r="O174">
            <v>18.2</v>
          </cell>
          <cell r="R174" t="str">
            <v>2k Tanker Only. Driver to meet Adam 07880 258820 @ 08:30 before removing sludge, operator MUST attend. Three tanks which are to be emptied have been marked. DO NOT TIP INTO CESS POINT</v>
          </cell>
          <cell r="S174" t="str">
            <v>Pramila Phuyal</v>
          </cell>
          <cell r="T174">
            <v>2</v>
          </cell>
          <cell r="U174">
            <v>2</v>
          </cell>
          <cell r="V174">
            <v>157.73333333333332</v>
          </cell>
          <cell r="W174" t="str">
            <v>6 Weeks</v>
          </cell>
        </row>
        <row r="175">
          <cell r="D175">
            <v>101468</v>
          </cell>
          <cell r="E175" t="str">
            <v>Lidsey WTW</v>
          </cell>
          <cell r="F175">
            <v>107426</v>
          </cell>
          <cell r="G175" t="str">
            <v>Ford WTW</v>
          </cell>
          <cell r="H175">
            <v>54.6</v>
          </cell>
          <cell r="I175">
            <v>54.6</v>
          </cell>
          <cell r="J175">
            <v>81.900000000000006</v>
          </cell>
          <cell r="K175">
            <v>54.6</v>
          </cell>
          <cell r="L175">
            <v>54.6</v>
          </cell>
          <cell r="M175">
            <v>0</v>
          </cell>
          <cell r="N175">
            <v>0</v>
          </cell>
          <cell r="O175">
            <v>300.3</v>
          </cell>
          <cell r="R175" t="str">
            <v>6k Tankers to turn left when exiting site</v>
          </cell>
          <cell r="S175" t="str">
            <v>Charlotte Widdows</v>
          </cell>
          <cell r="T175">
            <v>6</v>
          </cell>
          <cell r="U175">
            <v>6</v>
          </cell>
          <cell r="V175">
            <v>15615.6</v>
          </cell>
          <cell r="W175" t="str">
            <v>Weekly</v>
          </cell>
        </row>
        <row r="176">
          <cell r="D176">
            <v>102078</v>
          </cell>
          <cell r="E176" t="str">
            <v>Lime Park Hurstmonceux WTW</v>
          </cell>
          <cell r="F176">
            <v>100532</v>
          </cell>
          <cell r="G176" t="str">
            <v>Hailsham North WTW</v>
          </cell>
          <cell r="H176">
            <v>0</v>
          </cell>
          <cell r="I176">
            <v>13.6</v>
          </cell>
          <cell r="J176">
            <v>0</v>
          </cell>
          <cell r="K176">
            <v>0</v>
          </cell>
          <cell r="L176">
            <v>0</v>
          </cell>
          <cell r="M176">
            <v>0</v>
          </cell>
          <cell r="N176">
            <v>0</v>
          </cell>
          <cell r="O176">
            <v>13.6</v>
          </cell>
          <cell r="R176" t="str">
            <v>Load must be removed on a Tuesday.  Tanker will need to empty both the Humus tanks and top up from Primary Tank</v>
          </cell>
          <cell r="S176" t="str">
            <v>Paul Clark</v>
          </cell>
          <cell r="T176">
            <v>3</v>
          </cell>
          <cell r="U176">
            <v>3</v>
          </cell>
          <cell r="V176">
            <v>117.86666666666666</v>
          </cell>
          <cell r="W176" t="str">
            <v>6 Weeks</v>
          </cell>
        </row>
        <row r="177">
          <cell r="D177">
            <v>103158</v>
          </cell>
          <cell r="E177" t="str">
            <v>Lingfield WTW (week 1)</v>
          </cell>
          <cell r="F177">
            <v>101905</v>
          </cell>
          <cell r="G177" t="str">
            <v>Goddards Green WTW</v>
          </cell>
          <cell r="H177">
            <v>27.3</v>
          </cell>
          <cell r="I177">
            <v>27.3</v>
          </cell>
          <cell r="J177">
            <v>27.3</v>
          </cell>
          <cell r="K177">
            <v>27.3</v>
          </cell>
          <cell r="L177">
            <v>27.3</v>
          </cell>
          <cell r="M177">
            <v>27.3</v>
          </cell>
          <cell r="N177">
            <v>0</v>
          </cell>
          <cell r="O177">
            <v>163.80000000000001</v>
          </cell>
          <cell r="R177" t="str">
            <v>Critical Site, Remove loads from NEW SHT and Signin diary book in mess room</v>
          </cell>
          <cell r="S177" t="str">
            <v>Kevin O'Connor</v>
          </cell>
          <cell r="T177">
            <v>6</v>
          </cell>
          <cell r="U177">
            <v>6</v>
          </cell>
          <cell r="V177">
            <v>2839.2000000000003</v>
          </cell>
          <cell r="W177" t="str">
            <v>3 Weeks</v>
          </cell>
        </row>
        <row r="178">
          <cell r="D178">
            <v>103158</v>
          </cell>
          <cell r="E178" t="str">
            <v>Lingfield WTW (week 2/3)</v>
          </cell>
          <cell r="F178">
            <v>101905</v>
          </cell>
          <cell r="G178" t="str">
            <v>Goddards Green WTW</v>
          </cell>
          <cell r="H178">
            <v>27.3</v>
          </cell>
          <cell r="I178">
            <v>27.3</v>
          </cell>
          <cell r="J178">
            <v>27.3</v>
          </cell>
          <cell r="K178">
            <v>27.3</v>
          </cell>
          <cell r="L178">
            <v>27.3</v>
          </cell>
          <cell r="M178">
            <v>0</v>
          </cell>
          <cell r="N178">
            <v>0</v>
          </cell>
          <cell r="O178">
            <v>136.5</v>
          </cell>
          <cell r="R178" t="str">
            <v>Critical Site, Remove loads from NEW SHT and Signin diary book in mess room</v>
          </cell>
          <cell r="S178" t="str">
            <v>Kevin O'Connor</v>
          </cell>
          <cell r="T178">
            <v>6</v>
          </cell>
          <cell r="U178">
            <v>6</v>
          </cell>
          <cell r="V178">
            <v>4732</v>
          </cell>
          <cell r="W178" t="str">
            <v>2 weeks on 1 week off</v>
          </cell>
        </row>
        <row r="179">
          <cell r="D179">
            <v>100009</v>
          </cell>
          <cell r="E179" t="str">
            <v>Linton WTW</v>
          </cell>
          <cell r="F179">
            <v>101208</v>
          </cell>
          <cell r="G179" t="str">
            <v>Aylesford WTW</v>
          </cell>
          <cell r="H179">
            <v>0</v>
          </cell>
          <cell r="I179">
            <v>36.4</v>
          </cell>
          <cell r="J179">
            <v>0</v>
          </cell>
          <cell r="K179">
            <v>0</v>
          </cell>
          <cell r="L179">
            <v>0</v>
          </cell>
          <cell r="M179">
            <v>0</v>
          </cell>
          <cell r="N179">
            <v>0</v>
          </cell>
          <cell r="O179">
            <v>36.4</v>
          </cell>
          <cell r="R179" t="str">
            <v>Drivers must meet Andy Parsons 07469 401209 @ 09:00 before taking a load. Absolutely no loads to be taken without op present. Alternate septic tank every fortnight</v>
          </cell>
          <cell r="S179" t="str">
            <v>Jasmine Cordero</v>
          </cell>
          <cell r="T179">
            <v>4</v>
          </cell>
          <cell r="U179">
            <v>4</v>
          </cell>
          <cell r="V179">
            <v>946.4</v>
          </cell>
          <cell r="W179" t="str">
            <v>Fortnightly</v>
          </cell>
        </row>
        <row r="180">
          <cell r="D180">
            <v>102943</v>
          </cell>
          <cell r="E180" t="str">
            <v>Liss Hillbrow WTW</v>
          </cell>
          <cell r="F180">
            <v>102480</v>
          </cell>
          <cell r="G180" t="str">
            <v>Budds Farm Havant WTW</v>
          </cell>
          <cell r="H180">
            <v>0</v>
          </cell>
          <cell r="I180">
            <v>0</v>
          </cell>
          <cell r="J180">
            <v>0</v>
          </cell>
          <cell r="K180">
            <v>0</v>
          </cell>
          <cell r="L180">
            <v>0</v>
          </cell>
          <cell r="M180">
            <v>0</v>
          </cell>
          <cell r="N180">
            <v>0</v>
          </cell>
          <cell r="O180">
            <v>0</v>
          </cell>
          <cell r="R180" t="str">
            <v>now attended as site work</v>
          </cell>
          <cell r="S180" t="str">
            <v>Claudia Slevin</v>
          </cell>
          <cell r="T180">
            <v>3</v>
          </cell>
          <cell r="U180">
            <v>3</v>
          </cell>
          <cell r="V180">
            <v>0</v>
          </cell>
          <cell r="W180" t="str">
            <v>AD HOC</v>
          </cell>
        </row>
        <row r="181">
          <cell r="D181">
            <v>103117</v>
          </cell>
          <cell r="E181" t="str">
            <v>Liss WTW</v>
          </cell>
          <cell r="F181">
            <v>102480</v>
          </cell>
          <cell r="G181" t="str">
            <v>Budds Farm Havant WTW</v>
          </cell>
          <cell r="H181">
            <v>0</v>
          </cell>
          <cell r="I181">
            <v>27.3</v>
          </cell>
          <cell r="J181">
            <v>0</v>
          </cell>
          <cell r="K181">
            <v>27.3</v>
          </cell>
          <cell r="L181">
            <v>0</v>
          </cell>
          <cell r="M181">
            <v>54.6</v>
          </cell>
          <cell r="N181">
            <v>0</v>
          </cell>
          <cell r="O181">
            <v>109.2</v>
          </cell>
          <cell r="S181" t="str">
            <v>Claudia Slevin</v>
          </cell>
          <cell r="T181">
            <v>6</v>
          </cell>
          <cell r="U181">
            <v>6</v>
          </cell>
          <cell r="V181">
            <v>5678.4000000000005</v>
          </cell>
          <cell r="W181" t="str">
            <v>Weekly</v>
          </cell>
        </row>
        <row r="182">
          <cell r="D182">
            <v>100091</v>
          </cell>
          <cell r="E182" t="str">
            <v>Lower Beeding WTW</v>
          </cell>
          <cell r="F182">
            <v>102406</v>
          </cell>
          <cell r="G182" t="str">
            <v>Goddards Green WTW</v>
          </cell>
          <cell r="H182">
            <v>0</v>
          </cell>
          <cell r="I182">
            <v>0</v>
          </cell>
          <cell r="J182">
            <v>0</v>
          </cell>
          <cell r="K182">
            <v>36.4</v>
          </cell>
          <cell r="L182">
            <v>0</v>
          </cell>
          <cell r="M182">
            <v>0</v>
          </cell>
          <cell r="N182">
            <v>0</v>
          </cell>
          <cell r="O182">
            <v>36.4</v>
          </cell>
          <cell r="R182" t="str">
            <v>Remove 1 one load from each available point, the other two points will be locked off</v>
          </cell>
          <cell r="S182" t="str">
            <v>Susie Harries</v>
          </cell>
          <cell r="T182">
            <v>3</v>
          </cell>
          <cell r="U182">
            <v>4</v>
          </cell>
          <cell r="V182">
            <v>946.4</v>
          </cell>
          <cell r="W182" t="str">
            <v>Fortnightly</v>
          </cell>
        </row>
        <row r="183">
          <cell r="D183">
            <v>101022</v>
          </cell>
          <cell r="E183" t="str">
            <v>Loxwood WTW</v>
          </cell>
          <cell r="F183">
            <v>102406</v>
          </cell>
          <cell r="G183" t="str">
            <v>Goddards Green WTW</v>
          </cell>
          <cell r="H183">
            <v>0</v>
          </cell>
          <cell r="I183">
            <v>36.4</v>
          </cell>
          <cell r="J183">
            <v>0</v>
          </cell>
          <cell r="K183">
            <v>0</v>
          </cell>
          <cell r="L183">
            <v>36.4</v>
          </cell>
          <cell r="M183">
            <v>0</v>
          </cell>
          <cell r="N183">
            <v>0</v>
          </cell>
          <cell r="O183">
            <v>72.8</v>
          </cell>
          <cell r="R183" t="str">
            <v>Maximum Speed Limit 10mph in and out of works</v>
          </cell>
          <cell r="S183" t="str">
            <v>Jemma Pierce</v>
          </cell>
          <cell r="T183">
            <v>4</v>
          </cell>
          <cell r="U183">
            <v>4</v>
          </cell>
          <cell r="V183">
            <v>3785.6</v>
          </cell>
          <cell r="W183" t="str">
            <v>Weekly</v>
          </cell>
        </row>
        <row r="184">
          <cell r="D184">
            <v>100995</v>
          </cell>
          <cell r="E184" t="str">
            <v>Luddesdown WSW</v>
          </cell>
          <cell r="F184" t="str">
            <v>102708C</v>
          </cell>
          <cell r="G184" t="str">
            <v>Ham Hill Cess WTW</v>
          </cell>
          <cell r="H184">
            <v>0</v>
          </cell>
          <cell r="I184">
            <v>0</v>
          </cell>
          <cell r="J184">
            <v>0</v>
          </cell>
          <cell r="K184">
            <v>0</v>
          </cell>
          <cell r="L184">
            <v>0</v>
          </cell>
          <cell r="M184">
            <v>0</v>
          </cell>
          <cell r="N184">
            <v>0</v>
          </cell>
          <cell r="O184">
            <v>0</v>
          </cell>
          <cell r="R184" t="str">
            <v>3k load from cess pit, connection point is outside of site boundary so shouldn't need op to provide access, cess pit shared with site and houses</v>
          </cell>
          <cell r="S184" t="e">
            <v>#N/A</v>
          </cell>
          <cell r="T184">
            <v>3</v>
          </cell>
          <cell r="U184">
            <v>3</v>
          </cell>
          <cell r="V184">
            <v>0</v>
          </cell>
          <cell r="W184" t="str">
            <v>AD HOC</v>
          </cell>
        </row>
        <row r="185">
          <cell r="D185">
            <v>102881</v>
          </cell>
          <cell r="E185" t="str">
            <v>Luddesdown WTW</v>
          </cell>
          <cell r="F185">
            <v>101794</v>
          </cell>
          <cell r="G185" t="str">
            <v>Gravesend WTW</v>
          </cell>
          <cell r="H185">
            <v>0</v>
          </cell>
          <cell r="I185">
            <v>0</v>
          </cell>
          <cell r="J185">
            <v>0</v>
          </cell>
          <cell r="K185">
            <v>0</v>
          </cell>
          <cell r="L185">
            <v>0</v>
          </cell>
          <cell r="M185">
            <v>0</v>
          </cell>
          <cell r="N185">
            <v>0</v>
          </cell>
          <cell r="O185">
            <v>0</v>
          </cell>
          <cell r="R185" t="str">
            <v>No loads to be taken without an Operator being present. Contact Roger Gower 07469 401219 day before visit or if not available R Burns. Don't attend site without Operator" Remove Load from PST, sign the diary, located in the green kiosk to the left of the SAF unit</v>
          </cell>
          <cell r="S185" t="str">
            <v>Lucy Barrett</v>
          </cell>
          <cell r="T185">
            <v>3</v>
          </cell>
          <cell r="U185">
            <v>3</v>
          </cell>
          <cell r="V185">
            <v>0</v>
          </cell>
          <cell r="W185" t="str">
            <v>AD HOC</v>
          </cell>
        </row>
        <row r="186">
          <cell r="D186">
            <v>101055</v>
          </cell>
          <cell r="E186" t="str">
            <v>Ludgershall WTW</v>
          </cell>
          <cell r="F186">
            <v>101246</v>
          </cell>
          <cell r="G186" t="str">
            <v>Fullerton WTW</v>
          </cell>
          <cell r="H186">
            <v>27.3</v>
          </cell>
          <cell r="I186">
            <v>0</v>
          </cell>
          <cell r="J186">
            <v>18.2</v>
          </cell>
          <cell r="K186">
            <v>0</v>
          </cell>
          <cell r="L186">
            <v>27.3</v>
          </cell>
          <cell r="M186">
            <v>0</v>
          </cell>
          <cell r="N186">
            <v>0</v>
          </cell>
          <cell r="O186">
            <v>72.8</v>
          </cell>
          <cell r="R186" t="str">
            <v>Critical Site - Do Not Drop Loads</v>
          </cell>
          <cell r="S186" t="str">
            <v>James Moss</v>
          </cell>
          <cell r="T186">
            <v>6</v>
          </cell>
          <cell r="U186">
            <v>6</v>
          </cell>
          <cell r="V186">
            <v>3785.6</v>
          </cell>
          <cell r="W186" t="str">
            <v>Weekly</v>
          </cell>
        </row>
        <row r="187">
          <cell r="D187">
            <v>102540</v>
          </cell>
          <cell r="E187" t="str">
            <v>Lunsfords Cross WTW</v>
          </cell>
          <cell r="F187">
            <v>100532</v>
          </cell>
          <cell r="G187" t="str">
            <v>Hailsham North WTW</v>
          </cell>
          <cell r="H187">
            <v>0</v>
          </cell>
          <cell r="I187">
            <v>13.6</v>
          </cell>
          <cell r="J187">
            <v>0</v>
          </cell>
          <cell r="K187">
            <v>0</v>
          </cell>
          <cell r="L187">
            <v>0</v>
          </cell>
          <cell r="M187">
            <v>0</v>
          </cell>
          <cell r="N187">
            <v>0</v>
          </cell>
          <cell r="O187">
            <v>13.6</v>
          </cell>
          <cell r="R187" t="str">
            <v>Meet Adam Weller 07597 658939 on site for 10:00 - Load not to be removed before or without SW Op On Site, Gate is to be close on entering and leaving site.</v>
          </cell>
          <cell r="S187" t="str">
            <v>Paul Clark</v>
          </cell>
          <cell r="T187">
            <v>3</v>
          </cell>
          <cell r="U187">
            <v>4</v>
          </cell>
          <cell r="V187">
            <v>235.73333333333332</v>
          </cell>
          <cell r="W187" t="str">
            <v>3 Weeks</v>
          </cell>
        </row>
        <row r="188">
          <cell r="D188">
            <v>102831</v>
          </cell>
          <cell r="E188" t="str">
            <v>Lurgashall WTW</v>
          </cell>
          <cell r="F188">
            <v>107426</v>
          </cell>
          <cell r="G188" t="str">
            <v>Ford WTW</v>
          </cell>
          <cell r="H188">
            <v>0</v>
          </cell>
          <cell r="I188">
            <v>40.799999999999997</v>
          </cell>
          <cell r="J188">
            <v>0</v>
          </cell>
          <cell r="K188">
            <v>0</v>
          </cell>
          <cell r="L188">
            <v>0</v>
          </cell>
          <cell r="M188">
            <v>0</v>
          </cell>
          <cell r="N188">
            <v>0</v>
          </cell>
          <cell r="O188">
            <v>40.799999999999997</v>
          </cell>
          <cell r="R188" t="str">
            <v>3K Tankers Only – Site Contact Martin White 07922 858961. Please follow tankering instructions on site &amp; remove from all 3 bauer couplings.</v>
          </cell>
          <cell r="S188" t="str">
            <v>Jemma Pierce</v>
          </cell>
          <cell r="T188">
            <v>3</v>
          </cell>
          <cell r="U188">
            <v>3</v>
          </cell>
          <cell r="V188">
            <v>1060.8</v>
          </cell>
          <cell r="W188" t="str">
            <v>Fortnightly</v>
          </cell>
        </row>
        <row r="189">
          <cell r="D189">
            <v>101662</v>
          </cell>
          <cell r="E189" t="str">
            <v>Luxfords Lane East Grinstead WTW</v>
          </cell>
          <cell r="F189">
            <v>100676</v>
          </cell>
          <cell r="G189" t="str">
            <v>Scaynes Hill WTW</v>
          </cell>
          <cell r="H189">
            <v>36.4</v>
          </cell>
          <cell r="I189">
            <v>36.4</v>
          </cell>
          <cell r="J189">
            <v>36.4</v>
          </cell>
          <cell r="K189">
            <v>36.4</v>
          </cell>
          <cell r="L189">
            <v>36.4</v>
          </cell>
          <cell r="M189">
            <v>0</v>
          </cell>
          <cell r="N189">
            <v>0</v>
          </cell>
          <cell r="O189">
            <v>182</v>
          </cell>
          <cell r="R189" t="str">
            <v>2k Tankers Only - When hooking up and unhooking please be extra careful not to move the up stand. This is due to minor damage at the tanker point. Noloads removed before 8am - Customer Complaints</v>
          </cell>
          <cell r="S189" t="str">
            <v>Graeme Vincent</v>
          </cell>
          <cell r="T189">
            <v>2</v>
          </cell>
          <cell r="U189">
            <v>2</v>
          </cell>
          <cell r="V189">
            <v>9464</v>
          </cell>
          <cell r="W189" t="str">
            <v>Weekly</v>
          </cell>
        </row>
        <row r="190">
          <cell r="D190">
            <v>102466</v>
          </cell>
          <cell r="E190" t="str">
            <v>Lydd WTW</v>
          </cell>
          <cell r="F190">
            <v>101753</v>
          </cell>
          <cell r="G190" t="str">
            <v>Ashford WTW</v>
          </cell>
          <cell r="H190">
            <v>0</v>
          </cell>
          <cell r="I190">
            <v>0</v>
          </cell>
          <cell r="J190">
            <v>0</v>
          </cell>
          <cell r="K190">
            <v>36.4</v>
          </cell>
          <cell r="L190">
            <v>0</v>
          </cell>
          <cell r="M190">
            <v>0</v>
          </cell>
          <cell r="N190">
            <v>0</v>
          </cell>
          <cell r="O190">
            <v>36.4</v>
          </cell>
          <cell r="R190" t="str">
            <v>Remove Loads after 10am so op can run SHT mixer</v>
          </cell>
          <cell r="S190" t="str">
            <v>Kieran Waller</v>
          </cell>
          <cell r="T190">
            <v>4</v>
          </cell>
          <cell r="U190">
            <v>4</v>
          </cell>
          <cell r="V190">
            <v>1892.8</v>
          </cell>
          <cell r="W190" t="str">
            <v>Weekly</v>
          </cell>
        </row>
        <row r="191">
          <cell r="D191">
            <v>100377</v>
          </cell>
          <cell r="E191" t="str">
            <v>Lye Lane West Stoke WTW</v>
          </cell>
          <cell r="F191" t="str">
            <v>107426C</v>
          </cell>
          <cell r="G191" t="str">
            <v>Ford Cess WTW</v>
          </cell>
          <cell r="H191">
            <v>13.6</v>
          </cell>
          <cell r="I191">
            <v>0</v>
          </cell>
          <cell r="J191">
            <v>0</v>
          </cell>
          <cell r="K191">
            <v>0</v>
          </cell>
          <cell r="L191">
            <v>0</v>
          </cell>
          <cell r="M191">
            <v>0</v>
          </cell>
          <cell r="N191">
            <v>0</v>
          </cell>
          <cell r="O191">
            <v>13.6</v>
          </cell>
          <cell r="R191" t="str">
            <v>Contact ops - Gary Hooker 07880 132408 1hr before arrival, ops to assist - load done with hillside cottages</v>
          </cell>
          <cell r="S191" t="str">
            <v>Charlotte Widdows</v>
          </cell>
          <cell r="T191">
            <v>3</v>
          </cell>
          <cell r="U191">
            <v>4</v>
          </cell>
          <cell r="V191">
            <v>88.399999999999991</v>
          </cell>
          <cell r="W191" t="str">
            <v>8 Weeks</v>
          </cell>
        </row>
        <row r="192">
          <cell r="D192">
            <v>102223</v>
          </cell>
          <cell r="E192" t="str">
            <v>Lyndhurst WTW</v>
          </cell>
          <cell r="F192">
            <v>103202</v>
          </cell>
          <cell r="G192" t="str">
            <v>Slowhill Copse Marchwood WTW</v>
          </cell>
          <cell r="H192">
            <v>27.3</v>
          </cell>
          <cell r="I192">
            <v>0</v>
          </cell>
          <cell r="J192">
            <v>0</v>
          </cell>
          <cell r="K192">
            <v>27.3</v>
          </cell>
          <cell r="L192">
            <v>0</v>
          </cell>
          <cell r="M192">
            <v>0</v>
          </cell>
          <cell r="N192">
            <v>0</v>
          </cell>
          <cell r="O192">
            <v>54.6</v>
          </cell>
          <cell r="R192" t="str">
            <v>Critical Site</v>
          </cell>
          <cell r="S192" t="str">
            <v>Rachael Giles</v>
          </cell>
          <cell r="T192">
            <v>6</v>
          </cell>
          <cell r="U192">
            <v>6</v>
          </cell>
          <cell r="V192">
            <v>2839.2000000000003</v>
          </cell>
          <cell r="W192" t="str">
            <v>Weekly</v>
          </cell>
        </row>
        <row r="193">
          <cell r="D193" t="str">
            <v>MAD001</v>
          </cell>
          <cell r="E193" t="str">
            <v>Madehurst Cottage Madehurst</v>
          </cell>
          <cell r="F193" t="str">
            <v>107426C</v>
          </cell>
          <cell r="G193" t="str">
            <v>Ford Cess WTW</v>
          </cell>
          <cell r="H193">
            <v>9.1</v>
          </cell>
          <cell r="I193">
            <v>0</v>
          </cell>
          <cell r="J193">
            <v>0</v>
          </cell>
          <cell r="K193">
            <v>0</v>
          </cell>
          <cell r="L193">
            <v>0</v>
          </cell>
          <cell r="M193">
            <v>0</v>
          </cell>
          <cell r="N193">
            <v>0</v>
          </cell>
          <cell r="O193">
            <v>9.1</v>
          </cell>
          <cell r="R193" t="str">
            <v>Collect load with Pink Cottage. Load Pink Cottage first. - 140 ft pull  up hill and can take up to 2 hours to empty. Call Heather Stevens 07770 263775 for access, new security system in place</v>
          </cell>
          <cell r="S193" t="e">
            <v>#N/A</v>
          </cell>
          <cell r="T193">
            <v>4</v>
          </cell>
          <cell r="U193">
            <v>4</v>
          </cell>
          <cell r="V193">
            <v>118.3</v>
          </cell>
          <cell r="W193" t="str">
            <v>4 Weeks</v>
          </cell>
        </row>
        <row r="194">
          <cell r="D194">
            <v>102212</v>
          </cell>
          <cell r="E194" t="str">
            <v>Magpie Lane Horsham WTW</v>
          </cell>
          <cell r="F194">
            <v>102406</v>
          </cell>
          <cell r="G194" t="str">
            <v>Goddards Green WTW</v>
          </cell>
          <cell r="H194">
            <v>0</v>
          </cell>
          <cell r="I194">
            <v>0</v>
          </cell>
          <cell r="J194">
            <v>9.1</v>
          </cell>
          <cell r="K194">
            <v>0</v>
          </cell>
          <cell r="L194">
            <v>0</v>
          </cell>
          <cell r="M194">
            <v>0</v>
          </cell>
          <cell r="N194">
            <v>0</v>
          </cell>
          <cell r="O194">
            <v>9.1</v>
          </cell>
          <cell r="R194" t="str">
            <v>Driver to empty humus tank first before taking from usual loading point</v>
          </cell>
          <cell r="S194" t="str">
            <v>Susie Harries</v>
          </cell>
          <cell r="T194">
            <v>2</v>
          </cell>
          <cell r="U194">
            <v>3</v>
          </cell>
          <cell r="V194">
            <v>118.3</v>
          </cell>
          <cell r="W194" t="str">
            <v>4 Weeks</v>
          </cell>
        </row>
        <row r="195">
          <cell r="D195">
            <v>100654</v>
          </cell>
          <cell r="E195" t="str">
            <v>Mannings Heath WTW</v>
          </cell>
          <cell r="F195">
            <v>102406</v>
          </cell>
          <cell r="G195" t="str">
            <v>Goddards Green WTW</v>
          </cell>
          <cell r="H195">
            <v>0</v>
          </cell>
          <cell r="I195">
            <v>0</v>
          </cell>
          <cell r="J195">
            <v>9.1</v>
          </cell>
          <cell r="K195">
            <v>0</v>
          </cell>
          <cell r="L195">
            <v>9.1</v>
          </cell>
          <cell r="M195">
            <v>0</v>
          </cell>
          <cell r="N195">
            <v>0</v>
          </cell>
          <cell r="O195">
            <v>18.2</v>
          </cell>
          <cell r="S195" t="str">
            <v>Susie Harries</v>
          </cell>
          <cell r="T195">
            <v>4</v>
          </cell>
          <cell r="U195">
            <v>4</v>
          </cell>
          <cell r="V195">
            <v>946.4</v>
          </cell>
          <cell r="W195" t="str">
            <v>Weekly</v>
          </cell>
        </row>
        <row r="196">
          <cell r="D196">
            <v>101558</v>
          </cell>
          <cell r="E196" t="str">
            <v>Maresfield WTW</v>
          </cell>
          <cell r="F196">
            <v>101905</v>
          </cell>
          <cell r="G196" t="str">
            <v>Goddards Green WTW</v>
          </cell>
          <cell r="H196">
            <v>18.2</v>
          </cell>
          <cell r="I196">
            <v>0</v>
          </cell>
          <cell r="J196">
            <v>0</v>
          </cell>
          <cell r="K196">
            <v>0</v>
          </cell>
          <cell r="L196">
            <v>18.2</v>
          </cell>
          <cell r="M196">
            <v>0</v>
          </cell>
          <cell r="N196">
            <v>0</v>
          </cell>
          <cell r="O196">
            <v>36.4</v>
          </cell>
          <cell r="R196" t="str">
            <v>Do NOT remove load before 0800hrs. Closes at 1600hrs. Drivers to sign in &amp; out at Veolia weigh bridge. It is a safety and fire issue from Viola. - Remove Load from Tank1 (Sign will indicate Which Tank)</v>
          </cell>
          <cell r="S196" t="str">
            <v>Aoife Quinlivan</v>
          </cell>
          <cell r="T196">
            <v>4</v>
          </cell>
          <cell r="U196">
            <v>4</v>
          </cell>
          <cell r="V196">
            <v>1892.8</v>
          </cell>
          <cell r="W196" t="str">
            <v>Weekly</v>
          </cell>
        </row>
        <row r="197">
          <cell r="D197">
            <v>100140</v>
          </cell>
          <cell r="E197" t="str">
            <v>Markbeech WTW</v>
          </cell>
          <cell r="F197">
            <v>100676</v>
          </cell>
          <cell r="G197" t="str">
            <v>Scaynes Hill WTW</v>
          </cell>
          <cell r="H197">
            <v>0</v>
          </cell>
          <cell r="I197">
            <v>0</v>
          </cell>
          <cell r="J197">
            <v>0</v>
          </cell>
          <cell r="K197">
            <v>9.1</v>
          </cell>
          <cell r="L197">
            <v>0</v>
          </cell>
          <cell r="M197">
            <v>0</v>
          </cell>
          <cell r="N197">
            <v>0</v>
          </cell>
          <cell r="O197">
            <v>9.1</v>
          </cell>
          <cell r="R197" t="str">
            <v>Padlock code 7272</v>
          </cell>
          <cell r="S197" t="str">
            <v>Rafal Kaminski</v>
          </cell>
          <cell r="T197">
            <v>2</v>
          </cell>
          <cell r="U197">
            <v>3</v>
          </cell>
          <cell r="V197">
            <v>94.64</v>
          </cell>
          <cell r="W197" t="str">
            <v>5 Weeks</v>
          </cell>
        </row>
        <row r="198">
          <cell r="D198">
            <v>100070</v>
          </cell>
          <cell r="E198" t="str">
            <v>May Street Herne Bay WTW</v>
          </cell>
          <cell r="F198">
            <v>101631</v>
          </cell>
          <cell r="G198" t="str">
            <v>Canterbury WTW</v>
          </cell>
          <cell r="H198">
            <v>81.900000000000006</v>
          </cell>
          <cell r="I198">
            <v>109.2</v>
          </cell>
          <cell r="J198">
            <v>81.900000000000006</v>
          </cell>
          <cell r="K198">
            <v>109.2</v>
          </cell>
          <cell r="L198">
            <v>81.900000000000006</v>
          </cell>
          <cell r="M198">
            <v>109.2</v>
          </cell>
          <cell r="N198">
            <v>0</v>
          </cell>
          <cell r="O198">
            <v>573.30000000000007</v>
          </cell>
          <cell r="R198" t="str">
            <v>Critical Site</v>
          </cell>
          <cell r="S198" t="str">
            <v>Tim Burring</v>
          </cell>
          <cell r="T198">
            <v>6</v>
          </cell>
          <cell r="U198">
            <v>6</v>
          </cell>
          <cell r="V198">
            <v>29811.600000000002</v>
          </cell>
          <cell r="W198" t="str">
            <v>Weekly</v>
          </cell>
        </row>
        <row r="199">
          <cell r="D199">
            <v>102471</v>
          </cell>
          <cell r="E199" t="str">
            <v>Meres Farm Mayfield WTW</v>
          </cell>
          <cell r="F199">
            <v>100532</v>
          </cell>
          <cell r="G199" t="str">
            <v>Hailsham North WTW</v>
          </cell>
          <cell r="H199">
            <v>0</v>
          </cell>
          <cell r="I199">
            <v>18.2</v>
          </cell>
          <cell r="J199">
            <v>0</v>
          </cell>
          <cell r="K199">
            <v>0</v>
          </cell>
          <cell r="L199">
            <v>18.2</v>
          </cell>
          <cell r="M199">
            <v>0</v>
          </cell>
          <cell r="N199">
            <v>0</v>
          </cell>
          <cell r="O199">
            <v>36.4</v>
          </cell>
          <cell r="R199" t="str">
            <v>Scheduled Loads NOT to be removed before 1400hrs due to operator dewatering. Do Not Enter the Kiosk/Building to sign site diary as deemed unsafe</v>
          </cell>
          <cell r="S199" t="str">
            <v>Aoife Quinlivan</v>
          </cell>
          <cell r="T199">
            <v>4</v>
          </cell>
          <cell r="U199">
            <v>4</v>
          </cell>
          <cell r="V199">
            <v>1892.8</v>
          </cell>
          <cell r="W199" t="str">
            <v>Weekly</v>
          </cell>
        </row>
        <row r="200">
          <cell r="D200">
            <v>102201</v>
          </cell>
          <cell r="E200" t="str">
            <v>Milford Road Pennington WTW</v>
          </cell>
          <cell r="F200">
            <v>103202</v>
          </cell>
          <cell r="G200" t="str">
            <v>Slowhill Copse Marchwood WTW</v>
          </cell>
          <cell r="H200">
            <v>163.69999999999999</v>
          </cell>
          <cell r="I200">
            <v>163.69999999999999</v>
          </cell>
          <cell r="J200">
            <v>163.69999999999999</v>
          </cell>
          <cell r="K200">
            <v>163.69999999999999</v>
          </cell>
          <cell r="L200">
            <v>163.69999999999999</v>
          </cell>
          <cell r="M200">
            <v>54.6</v>
          </cell>
          <cell r="N200">
            <v>0</v>
          </cell>
          <cell r="O200">
            <v>873.1</v>
          </cell>
          <cell r="R200" t="str">
            <v>Driver to liaise with site ops (Adrian Brewer 07469 400 944)  to confirm loading point. If unable to contact ops, loads to be removed from the thickened sludge tank.</v>
          </cell>
          <cell r="S200" t="str">
            <v>Rachael Giles</v>
          </cell>
          <cell r="T200">
            <v>6</v>
          </cell>
          <cell r="U200">
            <v>6</v>
          </cell>
          <cell r="V200">
            <v>45401.200000000004</v>
          </cell>
          <cell r="W200" t="str">
            <v>Weekly</v>
          </cell>
        </row>
        <row r="201">
          <cell r="D201">
            <v>102716</v>
          </cell>
          <cell r="E201" t="str">
            <v>Mill Corner Northiam WTW</v>
          </cell>
          <cell r="F201">
            <v>101753</v>
          </cell>
          <cell r="G201" t="str">
            <v>Ashford WTW</v>
          </cell>
          <cell r="H201">
            <v>0</v>
          </cell>
          <cell r="I201">
            <v>0</v>
          </cell>
          <cell r="J201">
            <v>0</v>
          </cell>
          <cell r="K201">
            <v>0</v>
          </cell>
          <cell r="L201">
            <v>13.6</v>
          </cell>
          <cell r="M201">
            <v>0</v>
          </cell>
          <cell r="N201">
            <v>0</v>
          </cell>
          <cell r="O201">
            <v>13.6</v>
          </cell>
          <cell r="S201" t="str">
            <v>Pramila Phuyal</v>
          </cell>
          <cell r="T201">
            <v>3</v>
          </cell>
          <cell r="U201">
            <v>3</v>
          </cell>
          <cell r="V201">
            <v>353.59999999999997</v>
          </cell>
          <cell r="W201" t="str">
            <v>Fortnightly</v>
          </cell>
        </row>
        <row r="202">
          <cell r="D202">
            <v>101867</v>
          </cell>
          <cell r="E202" t="str">
            <v>Minstead WTW</v>
          </cell>
          <cell r="F202">
            <v>103202</v>
          </cell>
          <cell r="G202" t="str">
            <v>Slowhill Copse Marchwood WTW</v>
          </cell>
          <cell r="H202">
            <v>0</v>
          </cell>
          <cell r="I202">
            <v>36.4</v>
          </cell>
          <cell r="J202">
            <v>0</v>
          </cell>
          <cell r="K202">
            <v>0</v>
          </cell>
          <cell r="L202">
            <v>0</v>
          </cell>
          <cell r="M202">
            <v>0</v>
          </cell>
          <cell r="N202">
            <v>0</v>
          </cell>
          <cell r="O202">
            <v>36.4</v>
          </cell>
          <cell r="S202" t="str">
            <v>Rachael Giles</v>
          </cell>
          <cell r="T202">
            <v>4</v>
          </cell>
          <cell r="U202">
            <v>4</v>
          </cell>
          <cell r="V202">
            <v>315.46666666666664</v>
          </cell>
          <cell r="W202" t="str">
            <v>6 Weeks</v>
          </cell>
        </row>
        <row r="203">
          <cell r="D203">
            <v>100544</v>
          </cell>
          <cell r="E203" t="str">
            <v>Minster IOT WTW</v>
          </cell>
          <cell r="F203">
            <v>101631</v>
          </cell>
          <cell r="G203" t="str">
            <v>Canterbury WTW</v>
          </cell>
          <cell r="H203">
            <v>18.2</v>
          </cell>
          <cell r="I203">
            <v>18.2</v>
          </cell>
          <cell r="J203">
            <v>18.2</v>
          </cell>
          <cell r="K203">
            <v>18.2</v>
          </cell>
          <cell r="L203">
            <v>18.2</v>
          </cell>
          <cell r="M203">
            <v>0</v>
          </cell>
          <cell r="N203">
            <v>0</v>
          </cell>
          <cell r="O203">
            <v>91</v>
          </cell>
          <cell r="R203" t="str">
            <v>Collect Loads before midday,Tip at Sludge Tank</v>
          </cell>
          <cell r="S203" t="str">
            <v>Andy Lowe</v>
          </cell>
          <cell r="T203">
            <v>3</v>
          </cell>
          <cell r="U203">
            <v>3</v>
          </cell>
          <cell r="V203">
            <v>4732</v>
          </cell>
          <cell r="W203" t="str">
            <v>Weekly</v>
          </cell>
        </row>
        <row r="204">
          <cell r="D204">
            <v>102191</v>
          </cell>
          <cell r="E204" t="str">
            <v>Monks Gate WTW (week 1)</v>
          </cell>
          <cell r="F204">
            <v>102406</v>
          </cell>
          <cell r="G204" t="str">
            <v>Goddards Green WTW</v>
          </cell>
          <cell r="H204">
            <v>9.1</v>
          </cell>
          <cell r="I204">
            <v>0</v>
          </cell>
          <cell r="J204">
            <v>0</v>
          </cell>
          <cell r="K204">
            <v>0</v>
          </cell>
          <cell r="L204">
            <v>0</v>
          </cell>
          <cell r="M204">
            <v>0</v>
          </cell>
          <cell r="N204">
            <v>0</v>
          </cell>
          <cell r="O204">
            <v>9.1</v>
          </cell>
          <cell r="R204" t="str">
            <v>Access only from 0800-1600hrs. all trucks must enter from A281. Remove load from SHT, When SHT is Empty top up with sludge from settlement zone in aeration tank</v>
          </cell>
          <cell r="S204" t="str">
            <v>Susie Harries</v>
          </cell>
          <cell r="T204">
            <v>2</v>
          </cell>
          <cell r="U204">
            <v>4</v>
          </cell>
          <cell r="V204">
            <v>236.6</v>
          </cell>
          <cell r="W204" t="str">
            <v>Fortnightly</v>
          </cell>
        </row>
        <row r="205">
          <cell r="D205">
            <v>102191</v>
          </cell>
          <cell r="E205" t="str">
            <v>Monks Gate WTW (week 2)</v>
          </cell>
          <cell r="F205">
            <v>102406</v>
          </cell>
          <cell r="G205" t="str">
            <v>Goddards Green WTW</v>
          </cell>
          <cell r="H205">
            <v>9.1</v>
          </cell>
          <cell r="I205">
            <v>0</v>
          </cell>
          <cell r="J205">
            <v>0</v>
          </cell>
          <cell r="K205">
            <v>9.1</v>
          </cell>
          <cell r="L205">
            <v>0</v>
          </cell>
          <cell r="M205">
            <v>0</v>
          </cell>
          <cell r="N205">
            <v>0</v>
          </cell>
          <cell r="O205">
            <v>18.2</v>
          </cell>
          <cell r="R205" t="str">
            <v>Access only from 0800-1600hrs. all trucks must enter from A281. Remove load from SHT, When SHT is Empty top up with sludge from settlement zone in aeration tank</v>
          </cell>
          <cell r="S205" t="str">
            <v>Susie Harries</v>
          </cell>
          <cell r="T205">
            <v>2</v>
          </cell>
          <cell r="U205">
            <v>4</v>
          </cell>
          <cell r="V205">
            <v>473.2</v>
          </cell>
          <cell r="W205" t="str">
            <v>Fortnightly</v>
          </cell>
        </row>
        <row r="206">
          <cell r="D206">
            <v>100665</v>
          </cell>
          <cell r="E206" t="str">
            <v>Morestead Road Winchester WTW</v>
          </cell>
          <cell r="F206">
            <v>101246</v>
          </cell>
          <cell r="G206" t="str">
            <v>Fullerton WTW</v>
          </cell>
          <cell r="H206">
            <v>81.900000000000006</v>
          </cell>
          <cell r="I206">
            <v>54.6</v>
          </cell>
          <cell r="J206">
            <v>81.900000000000006</v>
          </cell>
          <cell r="K206">
            <v>54.6</v>
          </cell>
          <cell r="L206">
            <v>54.6</v>
          </cell>
          <cell r="M206">
            <v>81.900000000000006</v>
          </cell>
          <cell r="N206">
            <v>0</v>
          </cell>
          <cell r="O206">
            <v>409.5</v>
          </cell>
          <cell r="R206" t="str">
            <v>Monday only collect from scum chamber. Then collect sludge from the collection point marked with a cone</v>
          </cell>
          <cell r="S206" t="str">
            <v>James Moss</v>
          </cell>
          <cell r="T206">
            <v>6</v>
          </cell>
          <cell r="U206">
            <v>6</v>
          </cell>
          <cell r="V206">
            <v>21294</v>
          </cell>
          <cell r="W206" t="str">
            <v>Weekly</v>
          </cell>
        </row>
        <row r="207">
          <cell r="D207">
            <v>113632</v>
          </cell>
          <cell r="E207" t="str">
            <v>Mountfield WTW (week 1)</v>
          </cell>
          <cell r="F207">
            <v>101753</v>
          </cell>
          <cell r="G207" t="str">
            <v>Ashford WTW</v>
          </cell>
          <cell r="H207">
            <v>0</v>
          </cell>
          <cell r="I207">
            <v>0</v>
          </cell>
          <cell r="J207">
            <v>0</v>
          </cell>
          <cell r="K207">
            <v>18.2</v>
          </cell>
          <cell r="L207">
            <v>0</v>
          </cell>
          <cell r="M207">
            <v>0</v>
          </cell>
          <cell r="N207">
            <v>0</v>
          </cell>
          <cell r="O207">
            <v>18.2</v>
          </cell>
          <cell r="R207" t="str">
            <v>Week 1 Tanker to remove 7m3 from each sludge point labelled 1A &amp; 1B on septic tank no. 1. Week 2 Tanker to remove 7m3 from each sludge point labelled 2A &amp; 2B on septic tank no. 2.</v>
          </cell>
          <cell r="S207" t="str">
            <v>Paul Clark</v>
          </cell>
          <cell r="T207">
            <v>4</v>
          </cell>
          <cell r="U207">
            <v>4</v>
          </cell>
          <cell r="V207">
            <v>473.2</v>
          </cell>
          <cell r="W207" t="str">
            <v>Fortnightly</v>
          </cell>
        </row>
        <row r="208">
          <cell r="D208">
            <v>113632</v>
          </cell>
          <cell r="E208" t="str">
            <v>Mountfield WTW (week 2)</v>
          </cell>
          <cell r="F208">
            <v>101753</v>
          </cell>
          <cell r="G208" t="str">
            <v>Ashford WTW</v>
          </cell>
          <cell r="H208">
            <v>0</v>
          </cell>
          <cell r="I208">
            <v>0</v>
          </cell>
          <cell r="J208">
            <v>0</v>
          </cell>
          <cell r="K208">
            <v>18.2</v>
          </cell>
          <cell r="L208">
            <v>0</v>
          </cell>
          <cell r="M208">
            <v>0</v>
          </cell>
          <cell r="N208">
            <v>0</v>
          </cell>
          <cell r="O208">
            <v>18.2</v>
          </cell>
          <cell r="R208" t="str">
            <v>Week 1 Tanker to remove 7m3 from each sludge point labelled 1A &amp; 1B on septic tank no. 1. Week 2 Tanker to remove 7m3 from each sludge point labelled 2A &amp; 2B on septic tank no. 2.</v>
          </cell>
          <cell r="S208" t="str">
            <v>Paul Clark</v>
          </cell>
          <cell r="T208">
            <v>4</v>
          </cell>
          <cell r="U208">
            <v>4</v>
          </cell>
          <cell r="V208">
            <v>473.2</v>
          </cell>
          <cell r="W208" t="str">
            <v>Fortnightly</v>
          </cell>
        </row>
        <row r="209">
          <cell r="D209">
            <v>102032</v>
          </cell>
          <cell r="E209" t="str">
            <v>Nats Lane Brook K WTW</v>
          </cell>
          <cell r="F209">
            <v>101753</v>
          </cell>
          <cell r="G209" t="str">
            <v>Ashford WTW</v>
          </cell>
          <cell r="H209">
            <v>0</v>
          </cell>
          <cell r="I209">
            <v>9.1</v>
          </cell>
          <cell r="J209">
            <v>0</v>
          </cell>
          <cell r="K209">
            <v>0</v>
          </cell>
          <cell r="L209">
            <v>0</v>
          </cell>
          <cell r="M209">
            <v>0</v>
          </cell>
          <cell r="N209">
            <v>0</v>
          </cell>
          <cell r="O209">
            <v>9.1</v>
          </cell>
          <cell r="S209" t="str">
            <v>Andy Lowe</v>
          </cell>
          <cell r="T209">
            <v>2</v>
          </cell>
          <cell r="U209">
            <v>3</v>
          </cell>
          <cell r="V209">
            <v>473.2</v>
          </cell>
          <cell r="W209" t="str">
            <v>Weekly</v>
          </cell>
        </row>
        <row r="210">
          <cell r="D210">
            <v>101776</v>
          </cell>
          <cell r="E210" t="str">
            <v>Neaves Lane Ringmer WTW</v>
          </cell>
          <cell r="F210">
            <v>100532</v>
          </cell>
          <cell r="G210" t="str">
            <v>Hailsham North WTW</v>
          </cell>
          <cell r="H210">
            <v>18.2</v>
          </cell>
          <cell r="I210">
            <v>0</v>
          </cell>
          <cell r="J210">
            <v>18.2</v>
          </cell>
          <cell r="K210">
            <v>0</v>
          </cell>
          <cell r="L210">
            <v>36.4</v>
          </cell>
          <cell r="M210">
            <v>0</v>
          </cell>
          <cell r="N210">
            <v>0</v>
          </cell>
          <cell r="O210">
            <v>72.8</v>
          </cell>
          <cell r="R210" t="str">
            <v>4k Tankers Only! - Please can all the sludge loads be collected after 10:00, this is to allow site op to dewater. Please can you ensure that the loads are taken concurrently on both days each week.</v>
          </cell>
          <cell r="S210" t="str">
            <v>Aoife Quinlivan</v>
          </cell>
          <cell r="T210">
            <v>4</v>
          </cell>
          <cell r="U210">
            <v>4</v>
          </cell>
          <cell r="V210">
            <v>3785.6</v>
          </cell>
          <cell r="W210" t="str">
            <v>Weekly</v>
          </cell>
        </row>
        <row r="211">
          <cell r="D211">
            <v>103031</v>
          </cell>
          <cell r="E211" t="str">
            <v>Netherfield WTW</v>
          </cell>
          <cell r="F211">
            <v>100532</v>
          </cell>
          <cell r="G211" t="str">
            <v>Hailsham North WTW</v>
          </cell>
          <cell r="H211">
            <v>0</v>
          </cell>
          <cell r="I211">
            <v>13.6</v>
          </cell>
          <cell r="J211">
            <v>0</v>
          </cell>
          <cell r="K211">
            <v>0</v>
          </cell>
          <cell r="L211">
            <v>0</v>
          </cell>
          <cell r="M211">
            <v>0</v>
          </cell>
          <cell r="N211">
            <v>0</v>
          </cell>
          <cell r="O211">
            <v>13.6</v>
          </cell>
          <cell r="R211" t="str">
            <v>padlock code 0000</v>
          </cell>
          <cell r="S211" t="str">
            <v>Paul Clark</v>
          </cell>
          <cell r="T211">
            <v>3</v>
          </cell>
          <cell r="U211">
            <v>3</v>
          </cell>
          <cell r="V211">
            <v>707.19999999999993</v>
          </cell>
          <cell r="W211" t="str">
            <v>Weekly</v>
          </cell>
        </row>
        <row r="212">
          <cell r="D212">
            <v>101574</v>
          </cell>
          <cell r="E212" t="str">
            <v>New Alresford WTW</v>
          </cell>
          <cell r="F212">
            <v>101246</v>
          </cell>
          <cell r="G212" t="str">
            <v>Fullerton WTW</v>
          </cell>
          <cell r="H212">
            <v>54.6</v>
          </cell>
          <cell r="I212">
            <v>0</v>
          </cell>
          <cell r="J212">
            <v>27.3</v>
          </cell>
          <cell r="K212">
            <v>0</v>
          </cell>
          <cell r="L212">
            <v>54.6</v>
          </cell>
          <cell r="M212">
            <v>0</v>
          </cell>
          <cell r="N212">
            <v>0</v>
          </cell>
          <cell r="O212">
            <v>136.5</v>
          </cell>
          <cell r="R212" t="str">
            <v>Inspect levels in both tanks and collect sludge from the fullest tank - no matter how thick it is. Remove Loads after 11:00am to allow ops time to decant</v>
          </cell>
          <cell r="S212" t="str">
            <v>James Moss</v>
          </cell>
          <cell r="T212">
            <v>6</v>
          </cell>
          <cell r="U212">
            <v>6</v>
          </cell>
          <cell r="V212">
            <v>7098</v>
          </cell>
          <cell r="W212" t="str">
            <v>Weekly</v>
          </cell>
        </row>
        <row r="213">
          <cell r="D213">
            <v>101165</v>
          </cell>
          <cell r="E213" t="str">
            <v>New Romney WTW</v>
          </cell>
          <cell r="F213">
            <v>101753</v>
          </cell>
          <cell r="G213" t="str">
            <v>Ashford WTW</v>
          </cell>
          <cell r="H213">
            <v>27.3</v>
          </cell>
          <cell r="I213">
            <v>27.3</v>
          </cell>
          <cell r="J213">
            <v>27.3</v>
          </cell>
          <cell r="K213">
            <v>54.6</v>
          </cell>
          <cell r="L213">
            <v>0</v>
          </cell>
          <cell r="M213">
            <v>0</v>
          </cell>
          <cell r="N213">
            <v>0</v>
          </cell>
          <cell r="O213">
            <v>136.5</v>
          </cell>
          <cell r="R213" t="str">
            <v>Critical Site Must not be dropped. Remove sludge from sludge from SHT. Gate Code 7272</v>
          </cell>
          <cell r="S213" t="str">
            <v>Kieran Waller</v>
          </cell>
          <cell r="T213">
            <v>6</v>
          </cell>
          <cell r="U213">
            <v>6</v>
          </cell>
          <cell r="V213">
            <v>7098</v>
          </cell>
          <cell r="W213" t="str">
            <v>Weekly</v>
          </cell>
        </row>
        <row r="214">
          <cell r="D214">
            <v>103106</v>
          </cell>
          <cell r="E214" t="str">
            <v>Newbury Lane Cuckfield WTW</v>
          </cell>
          <cell r="F214">
            <v>101905</v>
          </cell>
          <cell r="G214" t="str">
            <v>Goddards Green WTW</v>
          </cell>
          <cell r="H214">
            <v>27.3</v>
          </cell>
          <cell r="I214">
            <v>0</v>
          </cell>
          <cell r="J214">
            <v>13.6</v>
          </cell>
          <cell r="K214">
            <v>0</v>
          </cell>
          <cell r="L214">
            <v>27.3</v>
          </cell>
          <cell r="M214">
            <v>0</v>
          </cell>
          <cell r="N214">
            <v>0</v>
          </cell>
          <cell r="O214">
            <v>68.2</v>
          </cell>
          <cell r="R214" t="str">
            <v>Critical Site - Please take loads first thing in the morning. DO NOT DROP SLUDGE. Take loads as dictated by Sign on tanker take off point</v>
          </cell>
          <cell r="S214" t="str">
            <v>Graeme Vincent</v>
          </cell>
          <cell r="T214">
            <v>6</v>
          </cell>
          <cell r="U214">
            <v>6</v>
          </cell>
          <cell r="V214">
            <v>3546.4</v>
          </cell>
          <cell r="W214" t="str">
            <v>Weekly</v>
          </cell>
        </row>
        <row r="215">
          <cell r="D215">
            <v>101907</v>
          </cell>
          <cell r="E215" t="str">
            <v>Newenden WTW</v>
          </cell>
          <cell r="F215">
            <v>101753</v>
          </cell>
          <cell r="G215" t="str">
            <v>Ashford WTW</v>
          </cell>
          <cell r="H215">
            <v>13.6</v>
          </cell>
          <cell r="I215">
            <v>0</v>
          </cell>
          <cell r="J215">
            <v>0</v>
          </cell>
          <cell r="K215">
            <v>0</v>
          </cell>
          <cell r="L215">
            <v>0</v>
          </cell>
          <cell r="M215">
            <v>0</v>
          </cell>
          <cell r="N215">
            <v>0</v>
          </cell>
          <cell r="O215">
            <v>13.6</v>
          </cell>
          <cell r="S215" t="str">
            <v>Elspeth Gibson</v>
          </cell>
          <cell r="T215">
            <v>3</v>
          </cell>
          <cell r="U215">
            <v>3</v>
          </cell>
          <cell r="V215">
            <v>117.86666666666666</v>
          </cell>
          <cell r="W215" t="str">
            <v>6 Weeks</v>
          </cell>
        </row>
        <row r="216">
          <cell r="D216">
            <v>108157</v>
          </cell>
          <cell r="E216" t="str">
            <v>Newhaven Main WTW</v>
          </cell>
          <cell r="F216" t="str">
            <v>111593C</v>
          </cell>
          <cell r="G216" t="str">
            <v>Peacehaven Cess (Mon/Fri) / Goddards Green Sat after 13:00</v>
          </cell>
          <cell r="H216">
            <v>163.80000000000001</v>
          </cell>
          <cell r="I216">
            <v>163.80000000000001</v>
          </cell>
          <cell r="J216">
            <v>163.80000000000001</v>
          </cell>
          <cell r="K216">
            <v>163.80000000000001</v>
          </cell>
          <cell r="L216">
            <v>163.80000000000001</v>
          </cell>
          <cell r="M216">
            <v>163.80000000000001</v>
          </cell>
          <cell r="N216">
            <v>0</v>
          </cell>
          <cell r="O216">
            <v>982.8</v>
          </cell>
          <cell r="S216" t="str">
            <v>Acelya Cakariz-Hayes</v>
          </cell>
          <cell r="W216" t="str">
            <v>AD HOC</v>
          </cell>
        </row>
        <row r="217">
          <cell r="D217">
            <v>100387</v>
          </cell>
          <cell r="E217" t="str">
            <v>Newick WTW</v>
          </cell>
          <cell r="F217">
            <v>100676</v>
          </cell>
          <cell r="G217" t="str">
            <v>Scaynes Hill WTW</v>
          </cell>
          <cell r="H217">
            <v>0</v>
          </cell>
          <cell r="I217">
            <v>127.4</v>
          </cell>
          <cell r="J217">
            <v>0</v>
          </cell>
          <cell r="K217">
            <v>0</v>
          </cell>
          <cell r="L217">
            <v>0</v>
          </cell>
          <cell r="M217">
            <v>0</v>
          </cell>
          <cell r="N217">
            <v>0</v>
          </cell>
          <cell r="O217">
            <v>127.4</v>
          </cell>
          <cell r="R217" t="str">
            <v>Critical Site</v>
          </cell>
          <cell r="S217" t="str">
            <v>Paul Clark</v>
          </cell>
          <cell r="T217">
            <v>4</v>
          </cell>
          <cell r="U217">
            <v>6</v>
          </cell>
          <cell r="V217">
            <v>2208.2666666666669</v>
          </cell>
          <cell r="W217" t="str">
            <v>3 Weeks</v>
          </cell>
        </row>
        <row r="218">
          <cell r="D218">
            <v>102216</v>
          </cell>
          <cell r="E218" t="str">
            <v>Newlands Merstone WTW</v>
          </cell>
          <cell r="F218">
            <v>108922</v>
          </cell>
          <cell r="G218" t="str">
            <v>Sandown New WTW</v>
          </cell>
          <cell r="H218">
            <v>0</v>
          </cell>
          <cell r="I218">
            <v>0</v>
          </cell>
          <cell r="J218">
            <v>0</v>
          </cell>
          <cell r="K218">
            <v>0</v>
          </cell>
          <cell r="L218">
            <v>0</v>
          </cell>
          <cell r="M218">
            <v>0</v>
          </cell>
          <cell r="N218">
            <v>0</v>
          </cell>
          <cell r="O218">
            <v>0</v>
          </cell>
          <cell r="R218" t="str">
            <v>Tanker to connect up to Nurse tank on each visit to remove a full load (canx 09/12/19)</v>
          </cell>
          <cell r="S218" t="str">
            <v>Claudia Slevin</v>
          </cell>
          <cell r="T218">
            <v>3</v>
          </cell>
          <cell r="U218">
            <v>3</v>
          </cell>
          <cell r="V218" t="e">
            <v>#N/A</v>
          </cell>
          <cell r="W218" t="str">
            <v>NOW SITE WORK</v>
          </cell>
        </row>
        <row r="219">
          <cell r="D219">
            <v>101166</v>
          </cell>
          <cell r="E219" t="str">
            <v>Newnham Valley Preston WTW</v>
          </cell>
          <cell r="F219">
            <v>101631</v>
          </cell>
          <cell r="G219" t="str">
            <v>Canterbury WTW</v>
          </cell>
          <cell r="H219">
            <v>18.2</v>
          </cell>
          <cell r="I219">
            <v>18.2</v>
          </cell>
          <cell r="J219">
            <v>0</v>
          </cell>
          <cell r="K219">
            <v>18.2</v>
          </cell>
          <cell r="L219">
            <v>18.2</v>
          </cell>
          <cell r="M219">
            <v>0</v>
          </cell>
          <cell r="N219">
            <v>0</v>
          </cell>
          <cell r="O219">
            <v>72.8</v>
          </cell>
          <cell r="R219" t="str">
            <v>Please remove sludge loads from the Sludge Holding Tank</v>
          </cell>
          <cell r="S219" t="str">
            <v>Tim Burring</v>
          </cell>
          <cell r="T219">
            <v>3</v>
          </cell>
          <cell r="U219">
            <v>4</v>
          </cell>
          <cell r="V219">
            <v>3785.6</v>
          </cell>
          <cell r="W219" t="str">
            <v>Weekly</v>
          </cell>
        </row>
        <row r="220">
          <cell r="D220">
            <v>100231</v>
          </cell>
          <cell r="E220" t="str">
            <v>Newtown IOW WTW</v>
          </cell>
          <cell r="F220">
            <v>108922</v>
          </cell>
          <cell r="G220" t="str">
            <v>Sandown New WTW</v>
          </cell>
          <cell r="H220">
            <v>0</v>
          </cell>
          <cell r="I220">
            <v>4.5</v>
          </cell>
          <cell r="J220">
            <v>0</v>
          </cell>
          <cell r="K220">
            <v>0</v>
          </cell>
          <cell r="L220">
            <v>0</v>
          </cell>
          <cell r="M220">
            <v>0</v>
          </cell>
          <cell r="N220">
            <v>0</v>
          </cell>
          <cell r="O220">
            <v>4.5</v>
          </cell>
          <cell r="R220" t="str">
            <v>Please take from the Primary Tank.</v>
          </cell>
          <cell r="S220" t="str">
            <v>Claudia Slevin</v>
          </cell>
          <cell r="T220">
            <v>2</v>
          </cell>
          <cell r="U220">
            <v>3</v>
          </cell>
          <cell r="V220">
            <v>18</v>
          </cell>
          <cell r="W220" t="str">
            <v>1st Tuesday every 3 months</v>
          </cell>
        </row>
        <row r="221">
          <cell r="D221">
            <v>100107</v>
          </cell>
          <cell r="E221" t="str">
            <v>North Waltham WTW</v>
          </cell>
          <cell r="F221">
            <v>101246</v>
          </cell>
          <cell r="G221" t="str">
            <v>Fullerton WTW</v>
          </cell>
          <cell r="H221">
            <v>0</v>
          </cell>
          <cell r="I221">
            <v>13.6</v>
          </cell>
          <cell r="J221">
            <v>0</v>
          </cell>
          <cell r="K221">
            <v>0</v>
          </cell>
          <cell r="L221">
            <v>13.6</v>
          </cell>
          <cell r="M221">
            <v>0</v>
          </cell>
          <cell r="N221">
            <v>0</v>
          </cell>
          <cell r="O221">
            <v>27.2</v>
          </cell>
          <cell r="R221" t="str">
            <v>Load to be removed in the Afternoon - Tip at CessPoint</v>
          </cell>
          <cell r="S221" t="str">
            <v>James Moss</v>
          </cell>
          <cell r="T221">
            <v>3</v>
          </cell>
          <cell r="U221">
            <v>4</v>
          </cell>
          <cell r="V221">
            <v>1414.3999999999999</v>
          </cell>
          <cell r="W221" t="str">
            <v>Weekly</v>
          </cell>
        </row>
        <row r="222">
          <cell r="D222">
            <v>101713</v>
          </cell>
          <cell r="E222" t="str">
            <v>Northchapel WTW</v>
          </cell>
          <cell r="F222">
            <v>107426</v>
          </cell>
          <cell r="G222" t="str">
            <v>Ford WTW</v>
          </cell>
          <cell r="H222">
            <v>18.2</v>
          </cell>
          <cell r="I222">
            <v>0</v>
          </cell>
          <cell r="J222">
            <v>0</v>
          </cell>
          <cell r="K222">
            <v>18.2</v>
          </cell>
          <cell r="L222">
            <v>0</v>
          </cell>
          <cell r="M222">
            <v>0</v>
          </cell>
          <cell r="N222">
            <v>0</v>
          </cell>
          <cell r="O222">
            <v>36.4</v>
          </cell>
          <cell r="R222" t="str">
            <v>CRITICAL SITE DO NOT DROP</v>
          </cell>
          <cell r="S222" t="str">
            <v>Jemma Pierce</v>
          </cell>
          <cell r="T222">
            <v>4</v>
          </cell>
          <cell r="U222">
            <v>4</v>
          </cell>
          <cell r="V222">
            <v>1892.8</v>
          </cell>
          <cell r="W222" t="str">
            <v>Weekly</v>
          </cell>
        </row>
        <row r="223">
          <cell r="D223">
            <v>100942</v>
          </cell>
          <cell r="E223" t="str">
            <v>Northfleet WTW</v>
          </cell>
          <cell r="F223">
            <v>101208</v>
          </cell>
          <cell r="G223" t="str">
            <v>Aylesford WTW</v>
          </cell>
          <cell r="H223">
            <v>27.3</v>
          </cell>
          <cell r="I223">
            <v>0</v>
          </cell>
          <cell r="J223">
            <v>27.3</v>
          </cell>
          <cell r="K223">
            <v>0</v>
          </cell>
          <cell r="L223">
            <v>0</v>
          </cell>
          <cell r="M223">
            <v>27.3</v>
          </cell>
          <cell r="N223">
            <v>0</v>
          </cell>
          <cell r="O223">
            <v>81.900000000000006</v>
          </cell>
          <cell r="R223" t="str">
            <v>Please collect both loads for Gravesend TSST between 7am and 12pm. Photographic Evidence Required on Removal of Every Load - Connect up to Odour Control point before loading.</v>
          </cell>
          <cell r="S223" t="str">
            <v>Lucy Barrett</v>
          </cell>
          <cell r="T223">
            <v>6</v>
          </cell>
          <cell r="U223">
            <v>6</v>
          </cell>
          <cell r="V223">
            <v>4258.8</v>
          </cell>
          <cell r="W223" t="str">
            <v>Weekly</v>
          </cell>
        </row>
        <row r="224">
          <cell r="D224">
            <v>100942</v>
          </cell>
          <cell r="E224" t="str">
            <v>Northfleet WTW</v>
          </cell>
          <cell r="F224" t="str">
            <v>101794TSST</v>
          </cell>
          <cell r="G224" t="str">
            <v>Gravesend TSST</v>
          </cell>
          <cell r="H224">
            <v>81.900000000000006</v>
          </cell>
          <cell r="I224">
            <v>54.6</v>
          </cell>
          <cell r="J224">
            <v>54.6</v>
          </cell>
          <cell r="K224">
            <v>54.6</v>
          </cell>
          <cell r="L224">
            <v>81.900000000000006</v>
          </cell>
          <cell r="M224">
            <v>54.6</v>
          </cell>
          <cell r="N224">
            <v>0</v>
          </cell>
          <cell r="O224">
            <v>382.20000000000005</v>
          </cell>
          <cell r="R224" t="str">
            <v>Please collect both loads for Gravesend TSST between 7am and 12pm. Photographic Evidence Required on Removal of Every Load - Connect up to Odour Control point before loading.</v>
          </cell>
          <cell r="S224" t="str">
            <v>Lucy Barrett</v>
          </cell>
          <cell r="T224">
            <v>6</v>
          </cell>
          <cell r="U224">
            <v>6</v>
          </cell>
          <cell r="V224">
            <v>19874.400000000001</v>
          </cell>
          <cell r="W224" t="str">
            <v>Weekly</v>
          </cell>
        </row>
        <row r="225">
          <cell r="D225">
            <v>102392</v>
          </cell>
          <cell r="E225" t="str">
            <v>Nuthurst WTW</v>
          </cell>
          <cell r="F225">
            <v>102406</v>
          </cell>
          <cell r="G225" t="str">
            <v>Goddards Green WTW</v>
          </cell>
          <cell r="H225">
            <v>9.1</v>
          </cell>
          <cell r="I225">
            <v>0</v>
          </cell>
          <cell r="J225">
            <v>0</v>
          </cell>
          <cell r="K225">
            <v>0</v>
          </cell>
          <cell r="L225">
            <v>0</v>
          </cell>
          <cell r="M225">
            <v>0</v>
          </cell>
          <cell r="N225">
            <v>0</v>
          </cell>
          <cell r="O225">
            <v>9.1</v>
          </cell>
          <cell r="R225" t="str">
            <v>Load to be Collected after Luxford Lane</v>
          </cell>
          <cell r="S225" t="str">
            <v>Susie Harries</v>
          </cell>
          <cell r="T225">
            <v>2</v>
          </cell>
          <cell r="U225">
            <v>3</v>
          </cell>
          <cell r="V225">
            <v>78.86666666666666</v>
          </cell>
          <cell r="W225" t="str">
            <v>6 Weeks</v>
          </cell>
        </row>
        <row r="226">
          <cell r="D226">
            <v>100294</v>
          </cell>
          <cell r="E226" t="str">
            <v>Nutley WTW</v>
          </cell>
          <cell r="F226">
            <v>100676</v>
          </cell>
          <cell r="G226" t="str">
            <v>Scaynes Hill WTW</v>
          </cell>
          <cell r="H226">
            <v>13.6</v>
          </cell>
          <cell r="I226">
            <v>0</v>
          </cell>
          <cell r="J226">
            <v>0</v>
          </cell>
          <cell r="K226">
            <v>13.6</v>
          </cell>
          <cell r="L226">
            <v>0</v>
          </cell>
          <cell r="M226">
            <v>0</v>
          </cell>
          <cell r="N226">
            <v>0</v>
          </cell>
          <cell r="O226">
            <v>27.2</v>
          </cell>
          <cell r="R226" t="str">
            <v>Critical Site Must not be Dropped. Remove loads from the SHT. Gates MUST be KEPT CLOSED AT ALL TIMES</v>
          </cell>
          <cell r="S226" t="str">
            <v>Christos Pierides</v>
          </cell>
          <cell r="T226">
            <v>3</v>
          </cell>
          <cell r="U226">
            <v>4</v>
          </cell>
          <cell r="V226">
            <v>1414.3999999999999</v>
          </cell>
          <cell r="W226" t="str">
            <v>Weekly</v>
          </cell>
        </row>
        <row r="227">
          <cell r="D227">
            <v>103148</v>
          </cell>
          <cell r="E227" t="str">
            <v>Ockley East WTW</v>
          </cell>
          <cell r="F227">
            <v>102406</v>
          </cell>
          <cell r="G227" t="str">
            <v>Goddards Green WTW</v>
          </cell>
          <cell r="H227">
            <v>0</v>
          </cell>
          <cell r="I227">
            <v>27.2</v>
          </cell>
          <cell r="J227">
            <v>0</v>
          </cell>
          <cell r="K227">
            <v>0</v>
          </cell>
          <cell r="L227">
            <v>0</v>
          </cell>
          <cell r="M227">
            <v>0</v>
          </cell>
          <cell r="N227">
            <v>0</v>
          </cell>
          <cell r="O227">
            <v>27.2</v>
          </cell>
          <cell r="R227" t="str">
            <v xml:space="preserve">Please can driver call Nigel Porter 07880 132418 when on site to discuss before taking load. Tanker to completely empty inlet first before emptying septic tanks on each visit. </v>
          </cell>
          <cell r="S227" t="str">
            <v>Jemma Pierce</v>
          </cell>
          <cell r="T227">
            <v>3</v>
          </cell>
          <cell r="U227">
            <v>4</v>
          </cell>
          <cell r="V227">
            <v>707.19999999999993</v>
          </cell>
          <cell r="W227" t="str">
            <v>Fortnightly</v>
          </cell>
        </row>
        <row r="228">
          <cell r="D228">
            <v>102884</v>
          </cell>
          <cell r="E228" t="str">
            <v>Ockley West WTW</v>
          </cell>
          <cell r="F228">
            <v>102406</v>
          </cell>
          <cell r="G228" t="str">
            <v>Goddards Green WTW</v>
          </cell>
          <cell r="H228">
            <v>0</v>
          </cell>
          <cell r="I228">
            <v>0</v>
          </cell>
          <cell r="J228">
            <v>0</v>
          </cell>
          <cell r="K228">
            <v>36.4</v>
          </cell>
          <cell r="L228">
            <v>0</v>
          </cell>
          <cell r="M228">
            <v>0</v>
          </cell>
          <cell r="N228">
            <v>0</v>
          </cell>
          <cell r="O228">
            <v>36.4</v>
          </cell>
          <cell r="R228" t="str">
            <v>After emptying the septic tanks then empty the inlet</v>
          </cell>
          <cell r="S228" t="str">
            <v>Jemma Pierce</v>
          </cell>
          <cell r="T228">
            <v>4</v>
          </cell>
          <cell r="U228">
            <v>4</v>
          </cell>
          <cell r="V228">
            <v>473.2</v>
          </cell>
          <cell r="W228" t="str">
            <v>4 Weeks</v>
          </cell>
        </row>
        <row r="229">
          <cell r="D229">
            <v>100361</v>
          </cell>
          <cell r="E229" t="str">
            <v>Offham WTW</v>
          </cell>
          <cell r="F229">
            <v>101905</v>
          </cell>
          <cell r="G229" t="str">
            <v>Goddards Green WTW</v>
          </cell>
          <cell r="H229">
            <v>0</v>
          </cell>
          <cell r="I229">
            <v>0</v>
          </cell>
          <cell r="J229">
            <v>0</v>
          </cell>
          <cell r="K229">
            <v>0</v>
          </cell>
          <cell r="L229">
            <v>0</v>
          </cell>
          <cell r="M229">
            <v>0</v>
          </cell>
          <cell r="N229">
            <v>0</v>
          </cell>
          <cell r="O229">
            <v>0</v>
          </cell>
          <cell r="R229" t="str">
            <v>schedule cancelled to be requested on an ad hoc basis for compliance reasons</v>
          </cell>
          <cell r="S229" t="str">
            <v>Christos Pierides</v>
          </cell>
          <cell r="T229">
            <v>4</v>
          </cell>
          <cell r="U229">
            <v>4</v>
          </cell>
          <cell r="V229">
            <v>0</v>
          </cell>
          <cell r="W229" t="str">
            <v>AD HOC</v>
          </cell>
        </row>
        <row r="230">
          <cell r="D230">
            <v>103102</v>
          </cell>
          <cell r="E230" t="str">
            <v>Overton WTW</v>
          </cell>
          <cell r="F230">
            <v>101246</v>
          </cell>
          <cell r="G230" t="str">
            <v>Fullerton WTW</v>
          </cell>
          <cell r="H230">
            <v>27.3</v>
          </cell>
          <cell r="I230">
            <v>0</v>
          </cell>
          <cell r="J230">
            <v>27.3</v>
          </cell>
          <cell r="K230">
            <v>0</v>
          </cell>
          <cell r="L230">
            <v>27.3</v>
          </cell>
          <cell r="M230">
            <v>0</v>
          </cell>
          <cell r="N230">
            <v>0</v>
          </cell>
          <cell r="O230">
            <v>81.900000000000006</v>
          </cell>
          <cell r="R230" t="str">
            <v>Remove sludge from the tank that has the highest level</v>
          </cell>
          <cell r="S230" t="str">
            <v>James Moss</v>
          </cell>
          <cell r="T230">
            <v>6</v>
          </cell>
          <cell r="U230">
            <v>6</v>
          </cell>
          <cell r="V230">
            <v>4258.8</v>
          </cell>
          <cell r="W230" t="str">
            <v>Weekly</v>
          </cell>
        </row>
        <row r="231">
          <cell r="D231">
            <v>101679</v>
          </cell>
          <cell r="E231" t="str">
            <v>Oxted WTW</v>
          </cell>
          <cell r="F231" t="str">
            <v>101794/101905</v>
          </cell>
          <cell r="G231" t="str">
            <v>Gravesend WTW (Mon/Wed) / Goddards Green WTW (Fri/Sat)</v>
          </cell>
          <cell r="H231">
            <v>54.6</v>
          </cell>
          <cell r="I231">
            <v>0</v>
          </cell>
          <cell r="J231">
            <v>54.6</v>
          </cell>
          <cell r="K231">
            <v>0</v>
          </cell>
          <cell r="L231">
            <v>54.6</v>
          </cell>
          <cell r="M231">
            <v>27.3</v>
          </cell>
          <cell r="N231">
            <v>0</v>
          </cell>
          <cell r="O231">
            <v>191.10000000000002</v>
          </cell>
          <cell r="R231" t="str">
            <v>CRITICAL SITE, NO ENTRY BEFORE 0800 DUE TO RESIDENTS.  .</v>
          </cell>
          <cell r="S231" t="str">
            <v>Kevin O'Connor</v>
          </cell>
          <cell r="T231">
            <v>6</v>
          </cell>
          <cell r="U231">
            <v>6</v>
          </cell>
          <cell r="V231">
            <v>9937.2000000000007</v>
          </cell>
          <cell r="W231" t="str">
            <v>Weekly</v>
          </cell>
        </row>
        <row r="232">
          <cell r="D232">
            <v>100446</v>
          </cell>
          <cell r="E232" t="str">
            <v>Paddock Wood WTW</v>
          </cell>
          <cell r="F232">
            <v>101208</v>
          </cell>
          <cell r="G232" t="str">
            <v>Aylesford WTW</v>
          </cell>
          <cell r="H232">
            <v>27.3</v>
          </cell>
          <cell r="I232">
            <v>27.3</v>
          </cell>
          <cell r="J232">
            <v>0</v>
          </cell>
          <cell r="K232">
            <v>27.3</v>
          </cell>
          <cell r="L232">
            <v>27.3</v>
          </cell>
          <cell r="M232">
            <v>0</v>
          </cell>
          <cell r="N232">
            <v>0</v>
          </cell>
          <cell r="O232">
            <v>109.2</v>
          </cell>
          <cell r="R232" t="str">
            <v>Critical Site - Do Not Drop, Loads to be removed from the sludge holding tank.</v>
          </cell>
          <cell r="S232" t="str">
            <v>Kevin O'Connor</v>
          </cell>
          <cell r="T232">
            <v>6</v>
          </cell>
          <cell r="U232">
            <v>6</v>
          </cell>
          <cell r="V232">
            <v>5678.4000000000005</v>
          </cell>
          <cell r="W232" t="str">
            <v>Weekly</v>
          </cell>
        </row>
        <row r="233">
          <cell r="D233">
            <v>100392</v>
          </cell>
          <cell r="E233" t="str">
            <v>Park Road Handcross WTW</v>
          </cell>
          <cell r="F233">
            <v>101905</v>
          </cell>
          <cell r="G233" t="str">
            <v>Goddards Green WTW</v>
          </cell>
          <cell r="H233">
            <v>18.2</v>
          </cell>
          <cell r="I233">
            <v>0</v>
          </cell>
          <cell r="J233">
            <v>18.2</v>
          </cell>
          <cell r="K233">
            <v>0</v>
          </cell>
          <cell r="L233">
            <v>18.2</v>
          </cell>
          <cell r="M233">
            <v>0</v>
          </cell>
          <cell r="N233">
            <v>0</v>
          </cell>
          <cell r="O233">
            <v>54.599999999999994</v>
          </cell>
          <cell r="R233" t="str">
            <v>Critical Site, remove loads from tank 1 first, move on to tank 2, then tank 3 and then tank 4.</v>
          </cell>
          <cell r="S233" t="str">
            <v>Mark Hunton</v>
          </cell>
          <cell r="T233">
            <v>4</v>
          </cell>
          <cell r="U233">
            <v>4</v>
          </cell>
          <cell r="V233">
            <v>2839.2</v>
          </cell>
          <cell r="W233" t="str">
            <v>Weekly</v>
          </cell>
        </row>
        <row r="234">
          <cell r="D234">
            <v>101274</v>
          </cell>
          <cell r="E234" t="str">
            <v>Partridge Green WTW</v>
          </cell>
          <cell r="F234">
            <v>101905</v>
          </cell>
          <cell r="G234" t="str">
            <v>Goddards Green WTW</v>
          </cell>
          <cell r="H234">
            <v>0</v>
          </cell>
          <cell r="I234">
            <v>18.2</v>
          </cell>
          <cell r="J234">
            <v>0</v>
          </cell>
          <cell r="K234">
            <v>0</v>
          </cell>
          <cell r="L234">
            <v>0</v>
          </cell>
          <cell r="M234">
            <v>0</v>
          </cell>
          <cell r="N234">
            <v>0</v>
          </cell>
          <cell r="O234">
            <v>18.2</v>
          </cell>
          <cell r="R234" t="str">
            <v>Critical Site - Do Not Drop. Tanker to empty small well first then load as usual. If any queries call Harry Mattock 07880 258986. Please ensure gates are closed on entry and leaving the site.</v>
          </cell>
          <cell r="S234" t="str">
            <v>Mark Hunton</v>
          </cell>
          <cell r="T234">
            <v>4</v>
          </cell>
          <cell r="U234">
            <v>4</v>
          </cell>
          <cell r="V234">
            <v>946.4</v>
          </cell>
          <cell r="W234" t="str">
            <v>Weekly</v>
          </cell>
        </row>
        <row r="235">
          <cell r="D235">
            <v>102526</v>
          </cell>
          <cell r="E235" t="str">
            <v>Patching WSW</v>
          </cell>
          <cell r="F235" t="str">
            <v>107426C</v>
          </cell>
          <cell r="G235" t="str">
            <v>Ford Cess WTW</v>
          </cell>
          <cell r="H235">
            <v>0</v>
          </cell>
          <cell r="I235">
            <v>0</v>
          </cell>
          <cell r="J235">
            <v>0</v>
          </cell>
          <cell r="K235">
            <v>18.2</v>
          </cell>
          <cell r="L235">
            <v>0</v>
          </cell>
          <cell r="M235">
            <v>0</v>
          </cell>
          <cell r="N235">
            <v>0</v>
          </cell>
          <cell r="O235">
            <v>18.2</v>
          </cell>
          <cell r="S235" t="e">
            <v>#N/A</v>
          </cell>
          <cell r="T235">
            <v>4</v>
          </cell>
          <cell r="U235">
            <v>4</v>
          </cell>
          <cell r="V235">
            <v>236.6</v>
          </cell>
          <cell r="W235" t="str">
            <v>4 Weeks</v>
          </cell>
        </row>
        <row r="236">
          <cell r="D236">
            <v>103159</v>
          </cell>
          <cell r="E236" t="str">
            <v>Pembury WTW</v>
          </cell>
          <cell r="F236">
            <v>101208</v>
          </cell>
          <cell r="G236" t="str">
            <v>Aylesford WTW</v>
          </cell>
          <cell r="H236">
            <v>18.2</v>
          </cell>
          <cell r="I236">
            <v>36.4</v>
          </cell>
          <cell r="J236">
            <v>18.2</v>
          </cell>
          <cell r="K236">
            <v>36.4</v>
          </cell>
          <cell r="L236">
            <v>18.2</v>
          </cell>
          <cell r="M236">
            <v>36.4</v>
          </cell>
          <cell r="N236">
            <v>0</v>
          </cell>
          <cell r="O236">
            <v>163.79999999999998</v>
          </cell>
          <cell r="R236" t="str">
            <v>Remove sludge loads from the metal SHT. Critical Site  Don't Drop. Do NOT collect loads before 06:30 &amp; ensure lights are turned off when leaving.</v>
          </cell>
          <cell r="S236" t="str">
            <v>Kevin O'Connor</v>
          </cell>
          <cell r="T236">
            <v>4</v>
          </cell>
          <cell r="U236">
            <v>4</v>
          </cell>
          <cell r="V236">
            <v>8517.5999999999985</v>
          </cell>
          <cell r="W236" t="str">
            <v>Weekly</v>
          </cell>
        </row>
        <row r="237">
          <cell r="D237">
            <v>102940</v>
          </cell>
          <cell r="E237" t="str">
            <v>Penshurst WTW</v>
          </cell>
          <cell r="F237">
            <v>100676</v>
          </cell>
          <cell r="G237" t="str">
            <v>Ham Hill WTW</v>
          </cell>
          <cell r="H237">
            <v>0</v>
          </cell>
          <cell r="I237">
            <v>40.799999999999997</v>
          </cell>
          <cell r="J237">
            <v>0</v>
          </cell>
          <cell r="K237">
            <v>0</v>
          </cell>
          <cell r="L237">
            <v>0</v>
          </cell>
          <cell r="M237">
            <v>0</v>
          </cell>
          <cell r="N237">
            <v>0</v>
          </cell>
          <cell r="O237">
            <v>40.799999999999997</v>
          </cell>
          <cell r="S237" t="str">
            <v>Rafal Kaminski</v>
          </cell>
          <cell r="T237">
            <v>3</v>
          </cell>
          <cell r="U237">
            <v>3</v>
          </cell>
          <cell r="V237">
            <v>707.19999999999993</v>
          </cell>
          <cell r="W237" t="str">
            <v>3 weeks</v>
          </cell>
        </row>
        <row r="238">
          <cell r="D238">
            <v>100164</v>
          </cell>
          <cell r="E238" t="str">
            <v>Petersfield WTW</v>
          </cell>
          <cell r="F238">
            <v>102480</v>
          </cell>
          <cell r="G238" t="str">
            <v>Budds Farm Havant WTW</v>
          </cell>
          <cell r="H238">
            <v>27.3</v>
          </cell>
          <cell r="I238">
            <v>27.3</v>
          </cell>
          <cell r="J238">
            <v>27.3</v>
          </cell>
          <cell r="K238">
            <v>27.3</v>
          </cell>
          <cell r="L238">
            <v>27.3</v>
          </cell>
          <cell r="M238">
            <v>27.3</v>
          </cell>
          <cell r="N238">
            <v>0</v>
          </cell>
          <cell r="O238">
            <v>163.80000000000001</v>
          </cell>
          <cell r="R238" t="str">
            <v>If you use the site hose, Please ensure it is turned off after</v>
          </cell>
          <cell r="S238" t="str">
            <v>Claudia Slevin</v>
          </cell>
          <cell r="T238">
            <v>6</v>
          </cell>
          <cell r="U238">
            <v>6</v>
          </cell>
          <cell r="V238">
            <v>8517.6</v>
          </cell>
          <cell r="W238" t="str">
            <v>Weekly</v>
          </cell>
        </row>
        <row r="239">
          <cell r="D239">
            <v>101984</v>
          </cell>
          <cell r="E239" t="str">
            <v>Petworth WTW</v>
          </cell>
          <cell r="F239">
            <v>107426</v>
          </cell>
          <cell r="G239" t="str">
            <v>Ford WTW</v>
          </cell>
          <cell r="H239">
            <v>0</v>
          </cell>
          <cell r="I239">
            <v>18.2</v>
          </cell>
          <cell r="J239">
            <v>0</v>
          </cell>
          <cell r="K239">
            <v>0</v>
          </cell>
          <cell r="L239">
            <v>0</v>
          </cell>
          <cell r="M239">
            <v>18.2</v>
          </cell>
          <cell r="N239">
            <v>0</v>
          </cell>
          <cell r="O239">
            <v>36.4</v>
          </cell>
          <cell r="R239" t="str">
            <v>Drivers NOT to close the decant valve</v>
          </cell>
          <cell r="S239" t="str">
            <v>Jemma Pierce</v>
          </cell>
          <cell r="T239">
            <v>4</v>
          </cell>
          <cell r="U239">
            <v>4</v>
          </cell>
          <cell r="V239">
            <v>1892.8</v>
          </cell>
          <cell r="W239" t="str">
            <v>Weekly</v>
          </cell>
        </row>
        <row r="240">
          <cell r="D240" t="str">
            <v>PIN001</v>
          </cell>
          <cell r="E240" t="str">
            <v>Pink Cottage Madehurst</v>
          </cell>
          <cell r="F240" t="str">
            <v>107426C</v>
          </cell>
          <cell r="G240" t="str">
            <v>Ford Cess WTW</v>
          </cell>
          <cell r="H240">
            <v>9.1</v>
          </cell>
          <cell r="I240">
            <v>0</v>
          </cell>
          <cell r="J240">
            <v>0</v>
          </cell>
          <cell r="K240">
            <v>0</v>
          </cell>
          <cell r="L240">
            <v>0</v>
          </cell>
          <cell r="M240">
            <v>0</v>
          </cell>
          <cell r="N240">
            <v>0</v>
          </cell>
          <cell r="O240">
            <v>9.1</v>
          </cell>
          <cell r="R240" t="str">
            <v>Load to be collected with Madehurst Cottage. Collect Pink Cottage Load first</v>
          </cell>
          <cell r="S240" t="e">
            <v>#N/A</v>
          </cell>
          <cell r="T240">
            <v>4</v>
          </cell>
          <cell r="U240">
            <v>4</v>
          </cell>
          <cell r="V240">
            <v>118.3</v>
          </cell>
          <cell r="W240" t="str">
            <v>4 Weeks</v>
          </cell>
        </row>
        <row r="241">
          <cell r="D241">
            <v>107435</v>
          </cell>
          <cell r="E241" t="str">
            <v>Pips View Cottages GDS</v>
          </cell>
          <cell r="F241" t="str">
            <v>102535C</v>
          </cell>
          <cell r="G241" t="str">
            <v>Whitewall Creek WTW</v>
          </cell>
          <cell r="H241">
            <v>13.6</v>
          </cell>
          <cell r="I241">
            <v>0</v>
          </cell>
          <cell r="J241">
            <v>0</v>
          </cell>
          <cell r="K241">
            <v>0</v>
          </cell>
          <cell r="L241">
            <v>13.6</v>
          </cell>
          <cell r="M241">
            <v>0</v>
          </cell>
          <cell r="N241">
            <v>0</v>
          </cell>
          <cell r="O241">
            <v>27.2</v>
          </cell>
          <cell r="R241" t="str">
            <v>Vehicles to be facing towards the church prior toloading to allow better access for other road users.Please ensure driver knows to collect from bothlines within the one load. Site owner Mark Macey</v>
          </cell>
          <cell r="S241" t="e">
            <v>#N/A</v>
          </cell>
          <cell r="T241">
            <v>3</v>
          </cell>
          <cell r="U241">
            <v>4</v>
          </cell>
          <cell r="V241">
            <v>1414.3999999999999</v>
          </cell>
          <cell r="W241" t="str">
            <v>Weekly</v>
          </cell>
        </row>
        <row r="242">
          <cell r="D242">
            <v>101502</v>
          </cell>
          <cell r="E242" t="str">
            <v>Plumpton WTW (PSTs)</v>
          </cell>
          <cell r="F242">
            <v>101905</v>
          </cell>
          <cell r="G242" t="str">
            <v>Goddards Green WTW</v>
          </cell>
          <cell r="H242">
            <v>0</v>
          </cell>
          <cell r="I242">
            <v>0</v>
          </cell>
          <cell r="J242">
            <v>0</v>
          </cell>
          <cell r="K242">
            <v>36.4</v>
          </cell>
          <cell r="L242">
            <v>0</v>
          </cell>
          <cell r="M242">
            <v>0</v>
          </cell>
          <cell r="N242">
            <v>0</v>
          </cell>
          <cell r="O242">
            <v>36.4</v>
          </cell>
          <cell r="R242" t="str">
            <v>Call site op 2 hours before Chris Hassett 07542 395937</v>
          </cell>
          <cell r="S242" t="str">
            <v>Christos Pierides</v>
          </cell>
          <cell r="T242">
            <v>4</v>
          </cell>
          <cell r="U242">
            <v>4</v>
          </cell>
          <cell r="V242">
            <v>473.2</v>
          </cell>
          <cell r="W242" t="str">
            <v>4 Weeks</v>
          </cell>
        </row>
        <row r="243">
          <cell r="D243">
            <v>101502</v>
          </cell>
          <cell r="E243" t="str">
            <v>Plumpton WTW</v>
          </cell>
          <cell r="F243">
            <v>101905</v>
          </cell>
          <cell r="G243" t="str">
            <v>Goddards Green WTW</v>
          </cell>
          <cell r="H243">
            <v>0</v>
          </cell>
          <cell r="I243">
            <v>13.6</v>
          </cell>
          <cell r="J243">
            <v>0</v>
          </cell>
          <cell r="K243">
            <v>0</v>
          </cell>
          <cell r="L243">
            <v>0</v>
          </cell>
          <cell r="M243">
            <v>0</v>
          </cell>
          <cell r="N243">
            <v>0</v>
          </cell>
          <cell r="O243">
            <v>13.6</v>
          </cell>
          <cell r="R243" t="str">
            <v>Load to be taken from tall black sludge tank only (labelled). Please do not top up load from any other tanks. Call Operator if assistance required – 07542395937</v>
          </cell>
          <cell r="S243" t="str">
            <v>Christos Pierides</v>
          </cell>
          <cell r="T243">
            <v>4</v>
          </cell>
          <cell r="U243">
            <v>4</v>
          </cell>
          <cell r="V243">
            <v>353.59999999999997</v>
          </cell>
          <cell r="W243" t="str">
            <v>Fortnightly</v>
          </cell>
        </row>
        <row r="244">
          <cell r="D244">
            <v>102542</v>
          </cell>
          <cell r="E244" t="str">
            <v>Poling WTW</v>
          </cell>
          <cell r="F244">
            <v>107426</v>
          </cell>
          <cell r="G244" t="str">
            <v>Ford WTW</v>
          </cell>
          <cell r="H244">
            <v>0</v>
          </cell>
          <cell r="I244">
            <v>9.1</v>
          </cell>
          <cell r="J244">
            <v>0</v>
          </cell>
          <cell r="K244">
            <v>0</v>
          </cell>
          <cell r="L244">
            <v>0</v>
          </cell>
          <cell r="M244">
            <v>0</v>
          </cell>
          <cell r="N244">
            <v>0</v>
          </cell>
          <cell r="O244">
            <v>9.1</v>
          </cell>
          <cell r="R244" t="str">
            <v>Tanker to arrive between 09:00 &amp; 12:00, not before or after. Phone Gary Wilson 07393 785842 prior to attending. Must have Op's assistance. 2k tanker only. Gate code 7272.</v>
          </cell>
          <cell r="S244" t="str">
            <v>Mark Hunton</v>
          </cell>
          <cell r="T244">
            <v>2</v>
          </cell>
          <cell r="U244">
            <v>2</v>
          </cell>
          <cell r="V244">
            <v>39.43333333333333</v>
          </cell>
          <cell r="W244" t="str">
            <v>last Tues of month</v>
          </cell>
        </row>
        <row r="245">
          <cell r="D245">
            <v>102360</v>
          </cell>
          <cell r="E245" t="str">
            <v>Poynings WTW</v>
          </cell>
          <cell r="F245">
            <v>101905</v>
          </cell>
          <cell r="G245" t="str">
            <v>Goddards Green WTW</v>
          </cell>
          <cell r="H245">
            <v>0</v>
          </cell>
          <cell r="I245">
            <v>27.2</v>
          </cell>
          <cell r="J245">
            <v>0</v>
          </cell>
          <cell r="K245">
            <v>0</v>
          </cell>
          <cell r="L245">
            <v>0</v>
          </cell>
          <cell r="M245">
            <v>0</v>
          </cell>
          <cell r="N245">
            <v>0</v>
          </cell>
          <cell r="O245">
            <v>27.2</v>
          </cell>
          <cell r="R245" t="str">
            <v>Collect load Anytime after 07.30,Phone Andy Bolingbroke 07880 132413  - 1hr before arrival, as operator may need to assist.</v>
          </cell>
          <cell r="S245" t="str">
            <v>Mark Hunton</v>
          </cell>
          <cell r="T245">
            <v>3</v>
          </cell>
          <cell r="U245">
            <v>4</v>
          </cell>
          <cell r="V245">
            <v>707.19999999999993</v>
          </cell>
          <cell r="W245" t="str">
            <v>Fortnightly</v>
          </cell>
        </row>
        <row r="246">
          <cell r="D246">
            <v>101932</v>
          </cell>
          <cell r="E246" t="str">
            <v>Pulborough WTW</v>
          </cell>
          <cell r="F246">
            <v>107426</v>
          </cell>
          <cell r="G246" t="str">
            <v>Ford WTW</v>
          </cell>
          <cell r="H246">
            <v>18.2</v>
          </cell>
          <cell r="I246">
            <v>18.2</v>
          </cell>
          <cell r="J246">
            <v>0</v>
          </cell>
          <cell r="K246">
            <v>18.2</v>
          </cell>
          <cell r="L246">
            <v>18.2</v>
          </cell>
          <cell r="M246">
            <v>0</v>
          </cell>
          <cell r="N246">
            <v>0</v>
          </cell>
          <cell r="O246">
            <v>72.8</v>
          </cell>
          <cell r="R246" t="str">
            <v>Critical Site - Do Not Drop. Remove loads from the green SHT.</v>
          </cell>
          <cell r="S246" t="str">
            <v>Mark Hunton</v>
          </cell>
          <cell r="T246">
            <v>4</v>
          </cell>
          <cell r="U246">
            <v>6</v>
          </cell>
          <cell r="V246">
            <v>3785.6</v>
          </cell>
          <cell r="W246" t="str">
            <v>Weekly</v>
          </cell>
        </row>
        <row r="247">
          <cell r="D247" t="str">
            <v>PUN001</v>
          </cell>
          <cell r="E247" t="str">
            <v>Punchbowl Cottage Madehurst</v>
          </cell>
          <cell r="F247" t="str">
            <v>107426C</v>
          </cell>
          <cell r="G247" t="str">
            <v>Ford Cess WTW</v>
          </cell>
          <cell r="H247">
            <v>0</v>
          </cell>
          <cell r="I247">
            <v>0</v>
          </cell>
          <cell r="J247">
            <v>0</v>
          </cell>
          <cell r="K247">
            <v>0</v>
          </cell>
          <cell r="L247">
            <v>13.6</v>
          </cell>
          <cell r="M247">
            <v>0</v>
          </cell>
          <cell r="N247">
            <v>0</v>
          </cell>
          <cell r="O247">
            <v>13.6</v>
          </cell>
          <cell r="R247" t="str">
            <v>3k vehicle only with 3" hose (required by homeowner)</v>
          </cell>
          <cell r="S247" t="e">
            <v>#N/A</v>
          </cell>
          <cell r="T247">
            <v>3</v>
          </cell>
          <cell r="U247">
            <v>3</v>
          </cell>
          <cell r="V247">
            <v>176.79999999999998</v>
          </cell>
          <cell r="W247" t="str">
            <v>4 Weeks</v>
          </cell>
        </row>
        <row r="248">
          <cell r="D248" t="str">
            <v>PUN002</v>
          </cell>
          <cell r="E248" t="str">
            <v>Punchbowl House Madehurst</v>
          </cell>
          <cell r="F248" t="str">
            <v>107426C</v>
          </cell>
          <cell r="G248" t="str">
            <v>Ford Cess WTW</v>
          </cell>
          <cell r="H248">
            <v>0</v>
          </cell>
          <cell r="I248">
            <v>0</v>
          </cell>
          <cell r="J248">
            <v>0</v>
          </cell>
          <cell r="K248">
            <v>0</v>
          </cell>
          <cell r="L248">
            <v>18.2</v>
          </cell>
          <cell r="M248">
            <v>0</v>
          </cell>
          <cell r="N248">
            <v>0</v>
          </cell>
          <cell r="O248">
            <v>18.2</v>
          </cell>
          <cell r="S248" t="e">
            <v>#N/A</v>
          </cell>
          <cell r="T248">
            <v>4</v>
          </cell>
          <cell r="U248">
            <v>4</v>
          </cell>
          <cell r="V248">
            <v>236.6</v>
          </cell>
          <cell r="W248" t="str">
            <v>4 Weeks</v>
          </cell>
        </row>
        <row r="249">
          <cell r="D249">
            <v>102444</v>
          </cell>
          <cell r="E249" t="str">
            <v>Pyecombe East WTW</v>
          </cell>
          <cell r="F249">
            <v>101905</v>
          </cell>
          <cell r="G249" t="str">
            <v>Goddards Green WTW</v>
          </cell>
          <cell r="H249">
            <v>0</v>
          </cell>
          <cell r="I249">
            <v>13.6</v>
          </cell>
          <cell r="J249">
            <v>0</v>
          </cell>
          <cell r="K249">
            <v>0</v>
          </cell>
          <cell r="L249">
            <v>0</v>
          </cell>
          <cell r="M249">
            <v>0</v>
          </cell>
          <cell r="N249">
            <v>0</v>
          </cell>
          <cell r="O249">
            <v>13.6</v>
          </cell>
          <cell r="R249" t="str">
            <v>Remove Loads from Tank 1 &amp; Tank 2 -Call ops one hour before arrival - Andy Bollingbroke</v>
          </cell>
          <cell r="S249" t="str">
            <v>Graeme Vincent</v>
          </cell>
          <cell r="T249">
            <v>3</v>
          </cell>
          <cell r="U249">
            <v>4</v>
          </cell>
          <cell r="V249">
            <v>353.59999999999997</v>
          </cell>
          <cell r="W249" t="str">
            <v>Fortnightly</v>
          </cell>
        </row>
        <row r="250">
          <cell r="D250">
            <v>100858</v>
          </cell>
          <cell r="E250" t="str">
            <v>Pyecombe West WTW</v>
          </cell>
          <cell r="F250">
            <v>101905</v>
          </cell>
          <cell r="G250" t="str">
            <v>Goddards Green WTW</v>
          </cell>
          <cell r="H250">
            <v>0</v>
          </cell>
          <cell r="I250">
            <v>0</v>
          </cell>
          <cell r="J250">
            <v>13.6</v>
          </cell>
          <cell r="K250">
            <v>0</v>
          </cell>
          <cell r="L250">
            <v>0</v>
          </cell>
          <cell r="M250">
            <v>0</v>
          </cell>
          <cell r="N250">
            <v>0</v>
          </cell>
          <cell r="O250">
            <v>13.6</v>
          </cell>
          <cell r="R250" t="str">
            <v>Tanker driver must call Chris Forrest 07880 258994 an hour beforehand so they can meet on site. Load to be taken from the Primary zone, contents including the crust as instructed by the site op</v>
          </cell>
          <cell r="S250" t="str">
            <v>Graeme Vincent</v>
          </cell>
          <cell r="T250">
            <v>2</v>
          </cell>
          <cell r="U250">
            <v>3</v>
          </cell>
          <cell r="V250">
            <v>707.19999999999993</v>
          </cell>
          <cell r="W250" t="str">
            <v>Weekly</v>
          </cell>
        </row>
        <row r="251">
          <cell r="D251">
            <v>101668</v>
          </cell>
          <cell r="E251" t="str">
            <v>Quarry Cottages Stone In Oxney WTW</v>
          </cell>
          <cell r="F251">
            <v>101753</v>
          </cell>
          <cell r="G251" t="str">
            <v>Ashford WTW</v>
          </cell>
          <cell r="H251">
            <v>0</v>
          </cell>
          <cell r="I251">
            <v>0</v>
          </cell>
          <cell r="J251">
            <v>0</v>
          </cell>
          <cell r="K251">
            <v>9.1</v>
          </cell>
          <cell r="L251">
            <v>0</v>
          </cell>
          <cell r="M251">
            <v>0</v>
          </cell>
          <cell r="N251">
            <v>0</v>
          </cell>
          <cell r="O251">
            <v>9.1</v>
          </cell>
          <cell r="S251" t="str">
            <v>Kieran Waller</v>
          </cell>
          <cell r="T251">
            <v>2</v>
          </cell>
          <cell r="U251">
            <v>3</v>
          </cell>
          <cell r="V251">
            <v>39.43333333333333</v>
          </cell>
          <cell r="W251" t="str">
            <v>12 Weeks</v>
          </cell>
        </row>
        <row r="252">
          <cell r="D252">
            <v>103175</v>
          </cell>
          <cell r="E252" t="str">
            <v>Quickbourne Lane Northiam WTW</v>
          </cell>
          <cell r="F252">
            <v>101753</v>
          </cell>
          <cell r="G252" t="str">
            <v>Ashford WTW</v>
          </cell>
          <cell r="H252">
            <v>18.2</v>
          </cell>
          <cell r="I252">
            <v>0</v>
          </cell>
          <cell r="J252">
            <v>18.2</v>
          </cell>
          <cell r="K252">
            <v>0</v>
          </cell>
          <cell r="L252">
            <v>0</v>
          </cell>
          <cell r="M252">
            <v>0</v>
          </cell>
          <cell r="N252">
            <v>0</v>
          </cell>
          <cell r="O252">
            <v>36.4</v>
          </cell>
          <cell r="R252" t="str">
            <v xml:space="preserve">Site Diary must be signed.Not to be taken before 08:30. </v>
          </cell>
          <cell r="S252" t="str">
            <v>Pramila Phuyal</v>
          </cell>
          <cell r="T252">
            <v>4</v>
          </cell>
          <cell r="U252">
            <v>4</v>
          </cell>
          <cell r="V252">
            <v>1892.8</v>
          </cell>
          <cell r="W252" t="str">
            <v>Weekly</v>
          </cell>
        </row>
        <row r="253">
          <cell r="D253">
            <v>103063</v>
          </cell>
          <cell r="E253" t="str">
            <v>Racton WTW</v>
          </cell>
          <cell r="F253">
            <v>102480</v>
          </cell>
          <cell r="G253" t="str">
            <v>Budds Farm Havant WTW</v>
          </cell>
          <cell r="H253">
            <v>0</v>
          </cell>
          <cell r="I253">
            <v>0</v>
          </cell>
          <cell r="J253">
            <v>18.2</v>
          </cell>
          <cell r="K253">
            <v>0</v>
          </cell>
          <cell r="L253">
            <v>0</v>
          </cell>
          <cell r="M253">
            <v>0</v>
          </cell>
          <cell r="N253">
            <v>0</v>
          </cell>
          <cell r="O253">
            <v>18.2</v>
          </cell>
          <cell r="R253" t="str">
            <v>Remove load after 10am. 4k rear steer.</v>
          </cell>
          <cell r="S253" t="str">
            <v>Charlotte Widdows</v>
          </cell>
          <cell r="T253">
            <v>4</v>
          </cell>
          <cell r="U253">
            <v>4</v>
          </cell>
          <cell r="V253">
            <v>315.46666666666664</v>
          </cell>
          <cell r="W253" t="str">
            <v>3 Weeks</v>
          </cell>
        </row>
        <row r="254">
          <cell r="D254">
            <v>109253</v>
          </cell>
          <cell r="E254" t="str">
            <v>Reading Street WTW</v>
          </cell>
          <cell r="F254">
            <v>101753</v>
          </cell>
          <cell r="G254" t="str">
            <v>Ashford WTW</v>
          </cell>
          <cell r="H254">
            <v>0</v>
          </cell>
          <cell r="I254">
            <v>0</v>
          </cell>
          <cell r="J254">
            <v>13.6</v>
          </cell>
          <cell r="K254">
            <v>0</v>
          </cell>
          <cell r="L254">
            <v>0</v>
          </cell>
          <cell r="M254">
            <v>0</v>
          </cell>
          <cell r="N254">
            <v>0</v>
          </cell>
          <cell r="O254">
            <v>13.6</v>
          </cell>
          <cell r="R254" t="str">
            <v>Remove load from the SAF plant. Ring  1 hour before arrival. - Load to collected from 0730hrs (AM Job)</v>
          </cell>
          <cell r="S254" t="str">
            <v>Kieran Waller</v>
          </cell>
          <cell r="T254">
            <v>3</v>
          </cell>
          <cell r="U254">
            <v>3</v>
          </cell>
          <cell r="V254">
            <v>176.79999999999998</v>
          </cell>
          <cell r="W254" t="str">
            <v>4 Weeks</v>
          </cell>
        </row>
        <row r="255">
          <cell r="D255">
            <v>102088</v>
          </cell>
          <cell r="E255" t="str">
            <v>Redgate Mill Crowborough WTW</v>
          </cell>
          <cell r="F255">
            <v>100676</v>
          </cell>
          <cell r="G255" t="str">
            <v>Scaynes Hill WTW</v>
          </cell>
          <cell r="H255">
            <v>54.6</v>
          </cell>
          <cell r="I255">
            <v>27.3</v>
          </cell>
          <cell r="J255">
            <v>54.6</v>
          </cell>
          <cell r="K255">
            <v>27.3</v>
          </cell>
          <cell r="L255">
            <v>54.6</v>
          </cell>
          <cell r="M255">
            <v>54.6</v>
          </cell>
          <cell r="N255">
            <v>0</v>
          </cell>
          <cell r="O255">
            <v>273</v>
          </cell>
          <cell r="R255" t="str">
            <v>Critical Site - Remove Load AM. Code is 7272</v>
          </cell>
          <cell r="S255" t="str">
            <v>Aoife Quinlivan</v>
          </cell>
          <cell r="T255">
            <v>6</v>
          </cell>
          <cell r="U255">
            <v>6</v>
          </cell>
          <cell r="V255">
            <v>14196</v>
          </cell>
          <cell r="W255" t="str">
            <v>Weekly</v>
          </cell>
        </row>
        <row r="256">
          <cell r="D256">
            <v>100628</v>
          </cell>
          <cell r="E256" t="str">
            <v>Redlynch WTW</v>
          </cell>
          <cell r="F256">
            <v>103202</v>
          </cell>
          <cell r="G256" t="str">
            <v>Slowhill Copse Marchwood WTW</v>
          </cell>
          <cell r="H256">
            <v>0</v>
          </cell>
          <cell r="I256">
            <v>0</v>
          </cell>
          <cell r="J256">
            <v>0</v>
          </cell>
          <cell r="K256">
            <v>0</v>
          </cell>
          <cell r="L256">
            <v>13.6</v>
          </cell>
          <cell r="M256">
            <v>0</v>
          </cell>
          <cell r="N256">
            <v>0</v>
          </cell>
          <cell r="O256">
            <v>13.6</v>
          </cell>
          <cell r="S256" t="str">
            <v>Rachael Giles</v>
          </cell>
          <cell r="T256">
            <v>3</v>
          </cell>
          <cell r="U256">
            <v>3</v>
          </cell>
          <cell r="V256">
            <v>353.59999999999997</v>
          </cell>
          <cell r="W256" t="str">
            <v>Fortnightly</v>
          </cell>
        </row>
        <row r="257">
          <cell r="D257">
            <v>101447</v>
          </cell>
          <cell r="E257" t="str">
            <v>Ripe WTW</v>
          </cell>
          <cell r="F257">
            <v>100676</v>
          </cell>
          <cell r="G257" t="str">
            <v>Scaynes Hill WTW</v>
          </cell>
          <cell r="H257">
            <v>0</v>
          </cell>
          <cell r="I257">
            <v>0</v>
          </cell>
          <cell r="J257">
            <v>0</v>
          </cell>
          <cell r="K257">
            <v>0</v>
          </cell>
          <cell r="L257">
            <v>18.2</v>
          </cell>
          <cell r="M257">
            <v>0</v>
          </cell>
          <cell r="N257">
            <v>0</v>
          </cell>
          <cell r="O257">
            <v>18.2</v>
          </cell>
          <cell r="R257" t="str">
            <v xml:space="preserve">REVERSE INTO SITE, NO TURNING CIRCLE. Meet Op on-site at 0745 - 0800hrs to remove sludge from SHT, final clarifier &amp; inlet. </v>
          </cell>
          <cell r="S257" t="str">
            <v>Acelya Cakariz-Hayes</v>
          </cell>
          <cell r="T257">
            <v>4</v>
          </cell>
          <cell r="U257">
            <v>4</v>
          </cell>
          <cell r="V257">
            <v>946.4</v>
          </cell>
          <cell r="W257" t="str">
            <v>Weekly</v>
          </cell>
        </row>
        <row r="258">
          <cell r="D258">
            <v>102222</v>
          </cell>
          <cell r="E258" t="str">
            <v>Robertsbridge WTW</v>
          </cell>
          <cell r="F258">
            <v>100532</v>
          </cell>
          <cell r="G258" t="str">
            <v>Hailsham North WTW</v>
          </cell>
          <cell r="H258">
            <v>18.2</v>
          </cell>
          <cell r="I258">
            <v>0</v>
          </cell>
          <cell r="J258">
            <v>18.2</v>
          </cell>
          <cell r="K258">
            <v>18.2</v>
          </cell>
          <cell r="L258">
            <v>0</v>
          </cell>
          <cell r="M258">
            <v>0</v>
          </cell>
          <cell r="N258">
            <v>0</v>
          </cell>
          <cell r="O258">
            <v>54.599999999999994</v>
          </cell>
          <cell r="S258" t="str">
            <v>Paul Clark</v>
          </cell>
          <cell r="T258">
            <v>4</v>
          </cell>
          <cell r="U258">
            <v>4</v>
          </cell>
          <cell r="V258">
            <v>2839.2</v>
          </cell>
          <cell r="W258" t="str">
            <v>Weekly</v>
          </cell>
        </row>
        <row r="259">
          <cell r="D259">
            <v>100937</v>
          </cell>
          <cell r="E259" t="str">
            <v>Rodmell WTW</v>
          </cell>
          <cell r="F259">
            <v>101905</v>
          </cell>
          <cell r="G259" t="str">
            <v>Goddards Green WTW</v>
          </cell>
          <cell r="H259">
            <v>0</v>
          </cell>
          <cell r="I259">
            <v>0</v>
          </cell>
          <cell r="J259">
            <v>0</v>
          </cell>
          <cell r="K259">
            <v>0</v>
          </cell>
          <cell r="L259">
            <v>0</v>
          </cell>
          <cell r="M259">
            <v>36.4</v>
          </cell>
          <cell r="N259">
            <v>0</v>
          </cell>
          <cell r="O259">
            <v>36.4</v>
          </cell>
          <cell r="R259" t="str">
            <v>Please ensure the left hand tank "Main tank" is emptied first then the driver is to tanker out the desludge chamber. If there is any room left, driver is to top up from right hand tank</v>
          </cell>
          <cell r="S259" t="str">
            <v>Acelya Cakariz-Hayes</v>
          </cell>
          <cell r="T259">
            <v>4</v>
          </cell>
          <cell r="U259" t="str">
            <v>4k rear steer</v>
          </cell>
          <cell r="V259">
            <v>473.2</v>
          </cell>
          <cell r="W259" t="str">
            <v>4 Weeks</v>
          </cell>
        </row>
        <row r="260">
          <cell r="D260">
            <v>100873</v>
          </cell>
          <cell r="E260" t="str">
            <v>Rogate WTW</v>
          </cell>
          <cell r="F260">
            <v>102480</v>
          </cell>
          <cell r="G260" t="str">
            <v>Budds Farm Havant WTW</v>
          </cell>
          <cell r="H260">
            <v>13.6</v>
          </cell>
          <cell r="I260">
            <v>0</v>
          </cell>
          <cell r="J260">
            <v>0</v>
          </cell>
          <cell r="K260">
            <v>0</v>
          </cell>
          <cell r="L260">
            <v>0</v>
          </cell>
          <cell r="M260">
            <v>0</v>
          </cell>
          <cell r="N260">
            <v>0</v>
          </cell>
          <cell r="O260">
            <v>13.6</v>
          </cell>
          <cell r="R260" t="str">
            <v>Critical Site</v>
          </cell>
          <cell r="S260" t="str">
            <v>Claudia Slevin</v>
          </cell>
          <cell r="T260">
            <v>3</v>
          </cell>
          <cell r="U260">
            <v>3</v>
          </cell>
          <cell r="V260">
            <v>707.19999999999993</v>
          </cell>
          <cell r="W260" t="str">
            <v>Weekly</v>
          </cell>
        </row>
        <row r="261">
          <cell r="D261">
            <v>101191</v>
          </cell>
          <cell r="E261" t="str">
            <v>Rolvenden Layne WTW</v>
          </cell>
          <cell r="F261">
            <v>101753</v>
          </cell>
          <cell r="G261" t="str">
            <v>Ashford WTW</v>
          </cell>
          <cell r="H261">
            <v>0</v>
          </cell>
          <cell r="I261">
            <v>9.1</v>
          </cell>
          <cell r="J261">
            <v>0</v>
          </cell>
          <cell r="K261">
            <v>0</v>
          </cell>
          <cell r="L261">
            <v>0</v>
          </cell>
          <cell r="M261">
            <v>0</v>
          </cell>
          <cell r="N261">
            <v>0</v>
          </cell>
          <cell r="O261">
            <v>9.1</v>
          </cell>
          <cell r="R261" t="str">
            <v>Dropped loads to be collected in the weeks the site isn't due to have sludge removed. Try to collect during the scheduled week.</v>
          </cell>
          <cell r="S261" t="str">
            <v>Daniel Brown</v>
          </cell>
          <cell r="T261">
            <v>2</v>
          </cell>
          <cell r="U261" t="str">
            <v>2k</v>
          </cell>
          <cell r="V261">
            <v>236.6</v>
          </cell>
          <cell r="W261" t="str">
            <v>Fortnightly</v>
          </cell>
        </row>
        <row r="262">
          <cell r="D262">
            <v>100793</v>
          </cell>
          <cell r="E262" t="str">
            <v>Romsey WTW</v>
          </cell>
          <cell r="F262">
            <v>103202</v>
          </cell>
          <cell r="G262" t="str">
            <v>Slowhill Copse Marchwood WTW</v>
          </cell>
          <cell r="H262">
            <v>54.6</v>
          </cell>
          <cell r="I262">
            <v>54.6</v>
          </cell>
          <cell r="J262">
            <v>54.6</v>
          </cell>
          <cell r="K262">
            <v>54.6</v>
          </cell>
          <cell r="L262">
            <v>54.6</v>
          </cell>
          <cell r="M262">
            <v>54.6</v>
          </cell>
          <cell r="N262">
            <v>0</v>
          </cell>
          <cell r="O262">
            <v>327.60000000000002</v>
          </cell>
          <cell r="R262" t="str">
            <v>All loads to be removed after 11:00am Mon to Fri to allow ops to dewater. All loads to come from the main SHT</v>
          </cell>
          <cell r="S262" t="str">
            <v>Rachael Giles</v>
          </cell>
          <cell r="T262">
            <v>6</v>
          </cell>
          <cell r="U262">
            <v>6</v>
          </cell>
          <cell r="V262">
            <v>17035.2</v>
          </cell>
          <cell r="W262" t="str">
            <v>Weekly</v>
          </cell>
        </row>
        <row r="263">
          <cell r="D263">
            <v>100106</v>
          </cell>
          <cell r="E263" t="str">
            <v>Roud WTW</v>
          </cell>
          <cell r="F263">
            <v>108922</v>
          </cell>
          <cell r="G263" t="str">
            <v>Sandown New WTW</v>
          </cell>
          <cell r="H263">
            <v>13.6</v>
          </cell>
          <cell r="I263">
            <v>0</v>
          </cell>
          <cell r="J263">
            <v>13.6</v>
          </cell>
          <cell r="K263">
            <v>0</v>
          </cell>
          <cell r="L263">
            <v>13.6</v>
          </cell>
          <cell r="M263">
            <v>0</v>
          </cell>
          <cell r="N263">
            <v>0</v>
          </cell>
          <cell r="O263">
            <v>40.799999999999997</v>
          </cell>
          <cell r="R263" t="str">
            <v>Normal "lock and load" from Sludge Holding Tank. Mon 08:00, Wed 11:00 - 14:00 &amp; Fri last as possible</v>
          </cell>
          <cell r="S263" t="str">
            <v>Claudia Slevin</v>
          </cell>
          <cell r="T263">
            <v>3</v>
          </cell>
          <cell r="U263">
            <v>3</v>
          </cell>
          <cell r="V263">
            <v>2121.6</v>
          </cell>
          <cell r="W263" t="str">
            <v>Weekly</v>
          </cell>
        </row>
        <row r="264">
          <cell r="D264">
            <v>111819</v>
          </cell>
          <cell r="E264" t="str">
            <v>Rushlake Green WTW</v>
          </cell>
          <cell r="F264">
            <v>100532</v>
          </cell>
          <cell r="G264" t="str">
            <v>Hailsham North WTW</v>
          </cell>
          <cell r="H264">
            <v>0</v>
          </cell>
          <cell r="I264">
            <v>0</v>
          </cell>
          <cell r="J264">
            <v>0</v>
          </cell>
          <cell r="K264">
            <v>0</v>
          </cell>
          <cell r="L264">
            <v>36.4</v>
          </cell>
          <cell r="M264">
            <v>0</v>
          </cell>
          <cell r="N264">
            <v>0</v>
          </cell>
          <cell r="O264">
            <v>36.4</v>
          </cell>
          <cell r="R264" t="str">
            <v>PST 1 / PST 2 - ALTERNATING WEEKLY SCHEDULE</v>
          </cell>
          <cell r="S264" t="str">
            <v>Acelya Cakariz-Hayes</v>
          </cell>
          <cell r="T264">
            <v>4</v>
          </cell>
          <cell r="U264">
            <v>4</v>
          </cell>
          <cell r="V264">
            <v>1892.8</v>
          </cell>
          <cell r="W264" t="str">
            <v>Weekly</v>
          </cell>
        </row>
        <row r="265">
          <cell r="D265">
            <v>103192</v>
          </cell>
          <cell r="E265" t="str">
            <v>Rye WTW</v>
          </cell>
          <cell r="F265">
            <v>101753</v>
          </cell>
          <cell r="G265" t="str">
            <v>Ashford WTW</v>
          </cell>
          <cell r="H265">
            <v>18.2</v>
          </cell>
          <cell r="I265">
            <v>0</v>
          </cell>
          <cell r="J265">
            <v>18.2</v>
          </cell>
          <cell r="K265">
            <v>0</v>
          </cell>
          <cell r="L265">
            <v>18.2</v>
          </cell>
          <cell r="M265">
            <v>0</v>
          </cell>
          <cell r="N265">
            <v>0</v>
          </cell>
          <cell r="O265">
            <v>54.599999999999994</v>
          </cell>
          <cell r="R265" t="str">
            <v>Remove Scheduled Load before 06:30</v>
          </cell>
          <cell r="S265" t="str">
            <v>Elspeth Gibson</v>
          </cell>
          <cell r="T265">
            <v>4</v>
          </cell>
          <cell r="U265">
            <v>4</v>
          </cell>
          <cell r="V265">
            <v>2839.2</v>
          </cell>
          <cell r="W265" t="str">
            <v>Weekly</v>
          </cell>
        </row>
        <row r="266">
          <cell r="D266">
            <v>100994</v>
          </cell>
          <cell r="E266" t="str">
            <v>Sandhurst WTW</v>
          </cell>
          <cell r="F266">
            <v>101753</v>
          </cell>
          <cell r="G266" t="str">
            <v>Ashford WTW</v>
          </cell>
          <cell r="H266">
            <v>0</v>
          </cell>
          <cell r="I266">
            <v>18.2</v>
          </cell>
          <cell r="J266">
            <v>0</v>
          </cell>
          <cell r="K266">
            <v>18.2</v>
          </cell>
          <cell r="L266">
            <v>0</v>
          </cell>
          <cell r="M266">
            <v>0</v>
          </cell>
          <cell r="N266">
            <v>0</v>
          </cell>
          <cell r="O266">
            <v>36.4</v>
          </cell>
          <cell r="R266" t="str">
            <v>Tues load - take from SHT, top up from drying beds if room. Thurs load - take from drying beds, top up from SHT if room</v>
          </cell>
          <cell r="S266" t="str">
            <v>Elspeth Gibson</v>
          </cell>
          <cell r="T266">
            <v>4</v>
          </cell>
          <cell r="U266">
            <v>4</v>
          </cell>
          <cell r="V266">
            <v>1892.8</v>
          </cell>
          <cell r="W266" t="str">
            <v>Weekly</v>
          </cell>
        </row>
        <row r="267">
          <cell r="D267">
            <v>102276</v>
          </cell>
          <cell r="E267" t="str">
            <v>Sandown WSW</v>
          </cell>
          <cell r="F267">
            <v>108922</v>
          </cell>
          <cell r="G267" t="str">
            <v>Sandown New WTW</v>
          </cell>
          <cell r="H267">
            <v>0</v>
          </cell>
          <cell r="I267">
            <v>0</v>
          </cell>
          <cell r="J267">
            <v>13.6</v>
          </cell>
          <cell r="K267">
            <v>0</v>
          </cell>
          <cell r="L267">
            <v>0</v>
          </cell>
          <cell r="M267">
            <v>0</v>
          </cell>
          <cell r="N267">
            <v>0</v>
          </cell>
          <cell r="O267">
            <v>13.6</v>
          </cell>
          <cell r="R267" t="str">
            <v>empty septic tank adjacent to water supply works (1 x 3k load) - site contact Dave West (07795 887435) - please call an hour before due on site. Job to be done on a yearly basis on the last Wednesday of May and October</v>
          </cell>
          <cell r="S267" t="e">
            <v>#N/A</v>
          </cell>
          <cell r="T267">
            <v>3</v>
          </cell>
          <cell r="U267">
            <v>3</v>
          </cell>
          <cell r="V267">
            <v>27.199999999999996</v>
          </cell>
          <cell r="W267" t="str">
            <v>bi-annual</v>
          </cell>
        </row>
        <row r="268">
          <cell r="D268">
            <v>102980</v>
          </cell>
          <cell r="E268" t="str">
            <v>Sedlescombe WTW</v>
          </cell>
          <cell r="F268">
            <v>100532</v>
          </cell>
          <cell r="G268" t="str">
            <v>Hailsham North WTW</v>
          </cell>
          <cell r="H268">
            <v>0</v>
          </cell>
          <cell r="I268">
            <v>0</v>
          </cell>
          <cell r="J268">
            <v>18.2</v>
          </cell>
          <cell r="K268">
            <v>0</v>
          </cell>
          <cell r="L268">
            <v>0</v>
          </cell>
          <cell r="M268">
            <v>0</v>
          </cell>
          <cell r="N268">
            <v>0</v>
          </cell>
          <cell r="O268">
            <v>18.2</v>
          </cell>
          <cell r="S268" t="str">
            <v>Paul Clark</v>
          </cell>
          <cell r="T268">
            <v>4</v>
          </cell>
          <cell r="U268">
            <v>4</v>
          </cell>
          <cell r="V268">
            <v>946.4</v>
          </cell>
          <cell r="W268" t="str">
            <v>Weekly</v>
          </cell>
        </row>
        <row r="269">
          <cell r="D269">
            <v>101167</v>
          </cell>
          <cell r="E269" t="str">
            <v>Sellindge WTW</v>
          </cell>
          <cell r="F269">
            <v>101753</v>
          </cell>
          <cell r="G269" t="str">
            <v>Ashford WTW</v>
          </cell>
          <cell r="H269">
            <v>27.3</v>
          </cell>
          <cell r="I269">
            <v>27.3</v>
          </cell>
          <cell r="J269">
            <v>27.3</v>
          </cell>
          <cell r="K269">
            <v>27.3</v>
          </cell>
          <cell r="L269">
            <v>27.3</v>
          </cell>
          <cell r="M269">
            <v>0</v>
          </cell>
          <cell r="N269">
            <v>0</v>
          </cell>
          <cell r="O269">
            <v>136.5</v>
          </cell>
          <cell r="R269" t="str">
            <v>Critical Site</v>
          </cell>
          <cell r="S269" t="str">
            <v>Kheli Mhlanga</v>
          </cell>
          <cell r="T269">
            <v>6</v>
          </cell>
          <cell r="U269">
            <v>6</v>
          </cell>
          <cell r="V269">
            <v>7098</v>
          </cell>
          <cell r="W269" t="str">
            <v>Weekly</v>
          </cell>
        </row>
        <row r="270">
          <cell r="D270">
            <v>102473</v>
          </cell>
          <cell r="E270" t="str">
            <v>Shalfleet WTW (week 1)</v>
          </cell>
          <cell r="F270">
            <v>108922</v>
          </cell>
          <cell r="G270" t="str">
            <v>Sandown New WTW</v>
          </cell>
          <cell r="H270">
            <v>13.6</v>
          </cell>
          <cell r="I270">
            <v>0</v>
          </cell>
          <cell r="J270">
            <v>0</v>
          </cell>
          <cell r="K270">
            <v>0</v>
          </cell>
          <cell r="L270">
            <v>13.6</v>
          </cell>
          <cell r="M270">
            <v>0</v>
          </cell>
          <cell r="N270">
            <v>0</v>
          </cell>
          <cell r="O270">
            <v>27.2</v>
          </cell>
          <cell r="R270" t="str">
            <v>EACH LOAD TO BE TAKEN OUT OF THE SLUDGE HOLDING TANK</v>
          </cell>
          <cell r="S270" t="str">
            <v>Claudia Slevin</v>
          </cell>
          <cell r="T270">
            <v>3</v>
          </cell>
          <cell r="U270">
            <v>3</v>
          </cell>
          <cell r="V270">
            <v>707.19999999999993</v>
          </cell>
          <cell r="W270" t="str">
            <v>Fortnightly</v>
          </cell>
        </row>
        <row r="271">
          <cell r="D271">
            <v>102473</v>
          </cell>
          <cell r="E271" t="str">
            <v>Shalfleet WTW (week 2)</v>
          </cell>
          <cell r="F271">
            <v>108922</v>
          </cell>
          <cell r="G271" t="str">
            <v>Sandown New WTW</v>
          </cell>
          <cell r="H271">
            <v>0</v>
          </cell>
          <cell r="I271">
            <v>0</v>
          </cell>
          <cell r="J271">
            <v>13.6</v>
          </cell>
          <cell r="K271">
            <v>0</v>
          </cell>
          <cell r="L271">
            <v>0</v>
          </cell>
          <cell r="M271">
            <v>0</v>
          </cell>
          <cell r="N271">
            <v>0</v>
          </cell>
          <cell r="O271">
            <v>13.6</v>
          </cell>
          <cell r="R271" t="str">
            <v>EACH LOAD TO BE TAKEN OUT OF THE SLUDGE HOLDING TANK</v>
          </cell>
          <cell r="S271" t="str">
            <v>Claudia Slevin</v>
          </cell>
          <cell r="T271">
            <v>3</v>
          </cell>
          <cell r="U271">
            <v>3</v>
          </cell>
          <cell r="V271">
            <v>353.59999999999997</v>
          </cell>
          <cell r="W271" t="str">
            <v>Fortnightly</v>
          </cell>
        </row>
        <row r="272">
          <cell r="D272">
            <v>100246</v>
          </cell>
          <cell r="E272" t="str">
            <v>Shipley WTW</v>
          </cell>
          <cell r="F272">
            <v>102406</v>
          </cell>
          <cell r="G272" t="str">
            <v>Goddards Green WTW</v>
          </cell>
          <cell r="H272">
            <v>0</v>
          </cell>
          <cell r="I272">
            <v>0</v>
          </cell>
          <cell r="J272">
            <v>9.1</v>
          </cell>
          <cell r="K272">
            <v>0</v>
          </cell>
          <cell r="L272">
            <v>0</v>
          </cell>
          <cell r="M272">
            <v>0</v>
          </cell>
          <cell r="N272">
            <v>0</v>
          </cell>
          <cell r="O272">
            <v>9.1</v>
          </cell>
          <cell r="S272" t="str">
            <v>Susie Harries</v>
          </cell>
          <cell r="T272">
            <v>2</v>
          </cell>
          <cell r="U272">
            <v>3</v>
          </cell>
          <cell r="V272">
            <v>78.86666666666666</v>
          </cell>
          <cell r="W272" t="str">
            <v>6 Weeks</v>
          </cell>
        </row>
        <row r="273">
          <cell r="D273">
            <v>100520</v>
          </cell>
          <cell r="E273" t="str">
            <v>Shipton Bellinger WTW</v>
          </cell>
          <cell r="F273">
            <v>101246</v>
          </cell>
          <cell r="G273" t="str">
            <v>Fullerton WTW</v>
          </cell>
          <cell r="H273">
            <v>0</v>
          </cell>
          <cell r="I273">
            <v>0</v>
          </cell>
          <cell r="J273">
            <v>0</v>
          </cell>
          <cell r="K273">
            <v>27.3</v>
          </cell>
          <cell r="L273">
            <v>0</v>
          </cell>
          <cell r="M273">
            <v>0</v>
          </cell>
          <cell r="N273">
            <v>0</v>
          </cell>
          <cell r="O273">
            <v>27.3</v>
          </cell>
          <cell r="S273" t="str">
            <v>James Moss</v>
          </cell>
          <cell r="T273">
            <v>6</v>
          </cell>
          <cell r="U273">
            <v>6</v>
          </cell>
          <cell r="V273">
            <v>1419.6000000000001</v>
          </cell>
          <cell r="W273" t="str">
            <v>Weekly</v>
          </cell>
        </row>
        <row r="274">
          <cell r="D274">
            <v>103237</v>
          </cell>
          <cell r="E274" t="str">
            <v>Shoreham WTW</v>
          </cell>
          <cell r="F274">
            <v>101905</v>
          </cell>
          <cell r="G274" t="str">
            <v>Goddards Green WTW</v>
          </cell>
          <cell r="H274">
            <v>0</v>
          </cell>
          <cell r="I274">
            <v>0</v>
          </cell>
          <cell r="J274">
            <v>0</v>
          </cell>
          <cell r="K274">
            <v>0</v>
          </cell>
          <cell r="L274">
            <v>0</v>
          </cell>
          <cell r="M274">
            <v>0</v>
          </cell>
          <cell r="N274">
            <v>0</v>
          </cell>
          <cell r="O274">
            <v>0</v>
          </cell>
          <cell r="S274" t="str">
            <v>Mark Hunton</v>
          </cell>
          <cell r="T274">
            <v>6</v>
          </cell>
          <cell r="U274">
            <v>6</v>
          </cell>
          <cell r="V274">
            <v>0</v>
          </cell>
          <cell r="W274" t="str">
            <v>AD HOC</v>
          </cell>
        </row>
        <row r="275">
          <cell r="D275">
            <v>100958</v>
          </cell>
          <cell r="E275" t="str">
            <v>Shorwell WTW</v>
          </cell>
          <cell r="F275">
            <v>108922</v>
          </cell>
          <cell r="G275" t="str">
            <v>Sandown New WTW</v>
          </cell>
          <cell r="H275">
            <v>0</v>
          </cell>
          <cell r="I275">
            <v>13.6</v>
          </cell>
          <cell r="J275">
            <v>0</v>
          </cell>
          <cell r="K275">
            <v>13.6</v>
          </cell>
          <cell r="L275">
            <v>0</v>
          </cell>
          <cell r="M275">
            <v>0</v>
          </cell>
          <cell r="N275">
            <v>0</v>
          </cell>
          <cell r="O275">
            <v>27.2</v>
          </cell>
          <cell r="R275" t="str">
            <v>EMPTY INLET TANK INFRONT OF SCREW REMAINDER OF LOAD TO BE TAKEN OUT OF THE SHT USING PIPE CON NXT 2SHT</v>
          </cell>
          <cell r="S275" t="str">
            <v>Claudia Slevin</v>
          </cell>
          <cell r="T275">
            <v>3</v>
          </cell>
          <cell r="U275">
            <v>3</v>
          </cell>
          <cell r="V275">
            <v>1414.3999999999999</v>
          </cell>
          <cell r="W275" t="str">
            <v>Weekly</v>
          </cell>
        </row>
        <row r="276">
          <cell r="D276">
            <v>102205</v>
          </cell>
          <cell r="E276" t="str">
            <v>Sidlesham WTW</v>
          </cell>
          <cell r="F276">
            <v>107426</v>
          </cell>
          <cell r="G276" t="str">
            <v>Ford WTW</v>
          </cell>
          <cell r="H276">
            <v>27.3</v>
          </cell>
          <cell r="I276">
            <v>27.3</v>
          </cell>
          <cell r="J276">
            <v>54.6</v>
          </cell>
          <cell r="K276">
            <v>54.6</v>
          </cell>
          <cell r="L276">
            <v>54.6</v>
          </cell>
          <cell r="M276">
            <v>54.6</v>
          </cell>
          <cell r="N276">
            <v>0</v>
          </cell>
          <cell r="O276">
            <v>273</v>
          </cell>
          <cell r="R276" t="str">
            <v>6k Loads Only!</v>
          </cell>
          <cell r="S276" t="str">
            <v>Charlotte Widdows</v>
          </cell>
          <cell r="T276">
            <v>6</v>
          </cell>
          <cell r="U276">
            <v>6</v>
          </cell>
          <cell r="V276">
            <v>14196</v>
          </cell>
          <cell r="W276" t="str">
            <v>Weekly</v>
          </cell>
        </row>
        <row r="277">
          <cell r="D277">
            <v>101394</v>
          </cell>
          <cell r="E277" t="str">
            <v>Sissinghurst WTW</v>
          </cell>
          <cell r="F277">
            <v>101208</v>
          </cell>
          <cell r="G277" t="str">
            <v>Aylesford WTW</v>
          </cell>
          <cell r="H277">
            <v>0</v>
          </cell>
          <cell r="I277">
            <v>18.2</v>
          </cell>
          <cell r="J277">
            <v>0</v>
          </cell>
          <cell r="K277">
            <v>0</v>
          </cell>
          <cell r="L277">
            <v>18.2</v>
          </cell>
          <cell r="M277">
            <v>0</v>
          </cell>
          <cell r="N277">
            <v>0</v>
          </cell>
          <cell r="O277">
            <v>36.4</v>
          </cell>
          <cell r="R277" t="str">
            <v>Do not collect dropped loads on non schedule day - ask SWS if loads are required.</v>
          </cell>
          <cell r="S277" t="str">
            <v>Daniel Brown</v>
          </cell>
          <cell r="T277">
            <v>3</v>
          </cell>
          <cell r="U277">
            <v>4</v>
          </cell>
          <cell r="V277">
            <v>1892.8</v>
          </cell>
          <cell r="W277" t="str">
            <v>Weekly</v>
          </cell>
        </row>
        <row r="278">
          <cell r="D278">
            <v>103224</v>
          </cell>
          <cell r="E278" t="str">
            <v>Sittingbourne WTW</v>
          </cell>
          <cell r="F278">
            <v>100504</v>
          </cell>
          <cell r="G278" t="str">
            <v>Queenborough WTW</v>
          </cell>
          <cell r="H278">
            <v>136.4</v>
          </cell>
          <cell r="I278">
            <v>163.69999999999999</v>
          </cell>
          <cell r="J278">
            <v>163.69999999999999</v>
          </cell>
          <cell r="K278">
            <v>163.69999999999999</v>
          </cell>
          <cell r="L278">
            <v>81.900000000000006</v>
          </cell>
          <cell r="M278">
            <v>163.69999999999999</v>
          </cell>
          <cell r="N278">
            <v>0</v>
          </cell>
          <cell r="O278">
            <v>873.09999999999991</v>
          </cell>
          <cell r="R278" t="str">
            <v>Critical Site, Please collect 1st load no earlierthan 08.30 - SW Op needs to dewater first!</v>
          </cell>
          <cell r="S278" t="str">
            <v>Andy Lowe</v>
          </cell>
          <cell r="T278">
            <v>6</v>
          </cell>
          <cell r="U278">
            <v>6</v>
          </cell>
          <cell r="V278">
            <v>45401.2</v>
          </cell>
          <cell r="W278" t="str">
            <v>Weekly</v>
          </cell>
        </row>
        <row r="279">
          <cell r="D279">
            <v>101670</v>
          </cell>
          <cell r="E279" t="str">
            <v>Slaugham WTW</v>
          </cell>
          <cell r="F279">
            <v>101905</v>
          </cell>
          <cell r="G279" t="str">
            <v>Goddards Green WTW</v>
          </cell>
          <cell r="H279">
            <v>0</v>
          </cell>
          <cell r="I279">
            <v>36.4</v>
          </cell>
          <cell r="J279">
            <v>0</v>
          </cell>
          <cell r="K279">
            <v>0</v>
          </cell>
          <cell r="L279">
            <v>0</v>
          </cell>
          <cell r="M279">
            <v>0</v>
          </cell>
          <cell r="N279">
            <v>0</v>
          </cell>
          <cell r="O279">
            <v>36.4</v>
          </cell>
          <cell r="R279" t="str">
            <v>Remove from Septic Tanks</v>
          </cell>
          <cell r="S279" t="str">
            <v>Susie Harries</v>
          </cell>
          <cell r="T279">
            <v>4</v>
          </cell>
          <cell r="U279" t="str">
            <v>4k rear steer (new)</v>
          </cell>
          <cell r="V279">
            <v>157.73333333333332</v>
          </cell>
          <cell r="W279" t="str">
            <v>12 Weeks</v>
          </cell>
        </row>
        <row r="280">
          <cell r="D280">
            <v>102513</v>
          </cell>
          <cell r="E280" t="str">
            <v>Slinfold WTW</v>
          </cell>
          <cell r="F280">
            <v>102406</v>
          </cell>
          <cell r="G280" t="str">
            <v>Goddards Green WTW</v>
          </cell>
          <cell r="H280">
            <v>13.6</v>
          </cell>
          <cell r="I280">
            <v>0</v>
          </cell>
          <cell r="J280">
            <v>0</v>
          </cell>
          <cell r="K280">
            <v>13.6</v>
          </cell>
          <cell r="L280">
            <v>0</v>
          </cell>
          <cell r="M280">
            <v>0</v>
          </cell>
          <cell r="N280">
            <v>0</v>
          </cell>
          <cell r="O280">
            <v>27.2</v>
          </cell>
          <cell r="R280" t="str">
            <v>Critical Site, Sign Site Diary with Every Load Taken - This is a Must</v>
          </cell>
          <cell r="S280" t="str">
            <v>Mark Hunton</v>
          </cell>
          <cell r="T280">
            <v>3</v>
          </cell>
          <cell r="U280">
            <v>4</v>
          </cell>
          <cell r="V280">
            <v>1414.3999999999999</v>
          </cell>
          <cell r="W280" t="str">
            <v>Weekly</v>
          </cell>
        </row>
        <row r="281">
          <cell r="D281">
            <v>101278</v>
          </cell>
          <cell r="E281" t="str">
            <v>Small Dole WTW</v>
          </cell>
          <cell r="F281">
            <v>101905</v>
          </cell>
          <cell r="G281" t="str">
            <v>Goddards Green WTW</v>
          </cell>
          <cell r="H281">
            <v>0</v>
          </cell>
          <cell r="I281">
            <v>18.2</v>
          </cell>
          <cell r="J281">
            <v>0</v>
          </cell>
          <cell r="K281">
            <v>0</v>
          </cell>
          <cell r="L281">
            <v>18.2</v>
          </cell>
          <cell r="M281">
            <v>0</v>
          </cell>
          <cell r="N281">
            <v>0</v>
          </cell>
          <cell r="O281">
            <v>36.4</v>
          </cell>
          <cell r="S281" t="str">
            <v>Mark Hunton</v>
          </cell>
          <cell r="T281">
            <v>4</v>
          </cell>
          <cell r="U281">
            <v>4</v>
          </cell>
          <cell r="V281">
            <v>1892.8</v>
          </cell>
          <cell r="W281" t="str">
            <v>Weekly</v>
          </cell>
        </row>
        <row r="282">
          <cell r="D282">
            <v>102777</v>
          </cell>
          <cell r="E282" t="str">
            <v>Smarden WTW (week 1)</v>
          </cell>
          <cell r="F282">
            <v>101753</v>
          </cell>
          <cell r="G282" t="str">
            <v>Ashford WTW</v>
          </cell>
          <cell r="H282">
            <v>36.4</v>
          </cell>
          <cell r="I282">
            <v>0</v>
          </cell>
          <cell r="J282">
            <v>0</v>
          </cell>
          <cell r="K282">
            <v>0</v>
          </cell>
          <cell r="L282">
            <v>36.4</v>
          </cell>
          <cell r="M282">
            <v>0</v>
          </cell>
          <cell r="N282">
            <v>0</v>
          </cell>
          <cell r="O282">
            <v>72.8</v>
          </cell>
          <cell r="R282" t="str">
            <v>Ring Alan Edmonds 07469401208 on day to confirm collection. Sign site diary and note which tank emptied. Sign will show which tank to empty - MUST empty both sections of tank. 4k rear steer. Non SW lock 0820</v>
          </cell>
          <cell r="S282" t="str">
            <v>Lucy Barrett</v>
          </cell>
          <cell r="T282">
            <v>4</v>
          </cell>
          <cell r="U282">
            <v>4</v>
          </cell>
          <cell r="V282">
            <v>3785.6</v>
          </cell>
          <cell r="W282" t="str">
            <v>Weekly</v>
          </cell>
        </row>
        <row r="283">
          <cell r="D283">
            <v>102777</v>
          </cell>
          <cell r="E283" t="str">
            <v>Smarden WTW (week 2)</v>
          </cell>
          <cell r="F283">
            <v>101753</v>
          </cell>
          <cell r="G283" t="str">
            <v>Ashford WTW</v>
          </cell>
          <cell r="H283">
            <v>0</v>
          </cell>
          <cell r="I283">
            <v>0</v>
          </cell>
          <cell r="J283">
            <v>36.4</v>
          </cell>
          <cell r="K283">
            <v>0</v>
          </cell>
          <cell r="L283">
            <v>0</v>
          </cell>
          <cell r="M283">
            <v>0</v>
          </cell>
          <cell r="N283">
            <v>0</v>
          </cell>
          <cell r="O283">
            <v>36.4</v>
          </cell>
          <cell r="R283" t="str">
            <v>Ring Alan Edmonds 07469401208 on day to confirm collection. Sign site diary and note which tank emptied. Sign will show which tank to empty - MUST empty both sections of tank. 4k rear steer. Non SW lock 0820</v>
          </cell>
          <cell r="S283" t="str">
            <v>Lucy Barrett</v>
          </cell>
          <cell r="T283">
            <v>4</v>
          </cell>
          <cell r="U283">
            <v>4</v>
          </cell>
          <cell r="V283">
            <v>1892.8</v>
          </cell>
          <cell r="W283" t="str">
            <v>Weekly</v>
          </cell>
        </row>
        <row r="284">
          <cell r="D284">
            <v>102907</v>
          </cell>
          <cell r="E284" t="str">
            <v>Smiths Lane Goudhurst WTW</v>
          </cell>
          <cell r="F284">
            <v>101208</v>
          </cell>
          <cell r="G284" t="str">
            <v>Aylesford WTW</v>
          </cell>
          <cell r="H284">
            <v>0</v>
          </cell>
          <cell r="I284">
            <v>0</v>
          </cell>
          <cell r="J284">
            <v>0</v>
          </cell>
          <cell r="K284">
            <v>36.4</v>
          </cell>
          <cell r="L284">
            <v>0</v>
          </cell>
          <cell r="M284">
            <v>0</v>
          </cell>
          <cell r="N284">
            <v>0</v>
          </cell>
          <cell r="O284">
            <v>36.4</v>
          </cell>
          <cell r="R284" t="str">
            <v>MTS ring op day prior Wayne 07880 132394, if no answer ring FPM Dave 07825 263429. MUST sign the diary. Sign will show which tank to empty. MUST empty both sections of tank</v>
          </cell>
          <cell r="S284" t="str">
            <v>Daniel Brown</v>
          </cell>
          <cell r="T284">
            <v>4</v>
          </cell>
          <cell r="U284">
            <v>4</v>
          </cell>
          <cell r="V284">
            <v>473.2</v>
          </cell>
          <cell r="W284" t="str">
            <v>4 Weeks</v>
          </cell>
        </row>
        <row r="285">
          <cell r="D285">
            <v>100115</v>
          </cell>
          <cell r="E285" t="str">
            <v>South Ambersham WTW</v>
          </cell>
          <cell r="F285">
            <v>107426</v>
          </cell>
          <cell r="G285" t="str">
            <v>Ford WTW</v>
          </cell>
          <cell r="H285">
            <v>36.4</v>
          </cell>
          <cell r="I285">
            <v>18.2</v>
          </cell>
          <cell r="J285">
            <v>36.4</v>
          </cell>
          <cell r="K285">
            <v>36.4</v>
          </cell>
          <cell r="L285">
            <v>36.4</v>
          </cell>
          <cell r="M285">
            <v>0</v>
          </cell>
          <cell r="N285">
            <v>0</v>
          </cell>
          <cell r="O285">
            <v>163.80000000000001</v>
          </cell>
          <cell r="R285" t="str">
            <v>Tanker from Sludge Holding Tank No.2. Loads must not be dropped. Combination padlock code 2306 if required.</v>
          </cell>
          <cell r="S285" t="str">
            <v>Jemma Pierce</v>
          </cell>
          <cell r="T285">
            <v>4</v>
          </cell>
          <cell r="U285">
            <v>4</v>
          </cell>
          <cell r="V285">
            <v>8517.6</v>
          </cell>
          <cell r="W285" t="str">
            <v>Weekly</v>
          </cell>
        </row>
        <row r="286">
          <cell r="D286">
            <v>102447</v>
          </cell>
          <cell r="E286" t="str">
            <v>South Harting WTW</v>
          </cell>
          <cell r="F286">
            <v>102480</v>
          </cell>
          <cell r="G286" t="str">
            <v>Budds Farm Havant WTW</v>
          </cell>
          <cell r="H286">
            <v>0</v>
          </cell>
          <cell r="I286">
            <v>0</v>
          </cell>
          <cell r="J286">
            <v>0</v>
          </cell>
          <cell r="K286">
            <v>0</v>
          </cell>
          <cell r="L286">
            <v>13.6</v>
          </cell>
          <cell r="M286">
            <v>0</v>
          </cell>
          <cell r="N286">
            <v>0</v>
          </cell>
          <cell r="O286">
            <v>13.6</v>
          </cell>
          <cell r="S286" t="str">
            <v>Claudia Slevin</v>
          </cell>
          <cell r="T286">
            <v>3</v>
          </cell>
          <cell r="U286">
            <v>4</v>
          </cell>
          <cell r="V286">
            <v>707.19999999999993</v>
          </cell>
          <cell r="W286" t="str">
            <v>Weekly</v>
          </cell>
        </row>
        <row r="287">
          <cell r="D287">
            <v>101581</v>
          </cell>
          <cell r="E287" t="str">
            <v>Southwick WTW</v>
          </cell>
          <cell r="F287">
            <v>102480</v>
          </cell>
          <cell r="G287" t="str">
            <v>Budds Farm Havant WTW</v>
          </cell>
          <cell r="H287">
            <v>18.2</v>
          </cell>
          <cell r="I287">
            <v>0</v>
          </cell>
          <cell r="J287">
            <v>0</v>
          </cell>
          <cell r="K287">
            <v>18.2</v>
          </cell>
          <cell r="L287">
            <v>0</v>
          </cell>
          <cell r="M287">
            <v>0</v>
          </cell>
          <cell r="N287">
            <v>0</v>
          </cell>
          <cell r="O287">
            <v>36.4</v>
          </cell>
          <cell r="R287" t="str">
            <v>Take the load after 12 noon to allow op to decant</v>
          </cell>
          <cell r="S287" t="str">
            <v>Charlotte Widdows</v>
          </cell>
          <cell r="T287">
            <v>4</v>
          </cell>
          <cell r="U287">
            <v>4</v>
          </cell>
          <cell r="V287">
            <v>1892.8</v>
          </cell>
          <cell r="W287" t="str">
            <v>Weekly</v>
          </cell>
        </row>
        <row r="288">
          <cell r="D288">
            <v>102082</v>
          </cell>
          <cell r="E288" t="str">
            <v>Speldhurst WTW</v>
          </cell>
          <cell r="F288">
            <v>101208</v>
          </cell>
          <cell r="G288" t="str">
            <v>Aylesford WTW</v>
          </cell>
          <cell r="H288">
            <v>0</v>
          </cell>
          <cell r="I288">
            <v>18.2</v>
          </cell>
          <cell r="J288">
            <v>0</v>
          </cell>
          <cell r="K288">
            <v>18.2</v>
          </cell>
          <cell r="L288">
            <v>0</v>
          </cell>
          <cell r="M288">
            <v>0</v>
          </cell>
          <cell r="N288">
            <v>0</v>
          </cell>
          <cell r="O288">
            <v>36.4</v>
          </cell>
          <cell r="R288" t="str">
            <v>2k Tanker Only. Call site op, before entering site. Tip loads at Edenbridge WTW, via the rotamat (sludge reception)</v>
          </cell>
          <cell r="S288" t="str">
            <v>Rafal Kaminski</v>
          </cell>
          <cell r="T288">
            <v>2</v>
          </cell>
          <cell r="U288">
            <v>2</v>
          </cell>
          <cell r="V288">
            <v>1892.8</v>
          </cell>
          <cell r="W288" t="str">
            <v>Weekly</v>
          </cell>
        </row>
        <row r="289">
          <cell r="D289">
            <v>100877</v>
          </cell>
          <cell r="E289" t="str">
            <v>St Helens WTW</v>
          </cell>
          <cell r="F289">
            <v>108922</v>
          </cell>
          <cell r="G289" t="str">
            <v>Sandown New WTW</v>
          </cell>
          <cell r="H289">
            <v>13.6</v>
          </cell>
          <cell r="I289">
            <v>0</v>
          </cell>
          <cell r="J289">
            <v>0</v>
          </cell>
          <cell r="K289">
            <v>0</v>
          </cell>
          <cell r="L289">
            <v>13.6</v>
          </cell>
          <cell r="M289">
            <v>0</v>
          </cell>
          <cell r="N289">
            <v>0</v>
          </cell>
          <cell r="O289">
            <v>27.2</v>
          </cell>
          <cell r="R289" t="str">
            <v xml:space="preserve">Remove each load from Sludge Holding Tank. </v>
          </cell>
          <cell r="S289" t="str">
            <v>Claudia Slevin</v>
          </cell>
          <cell r="T289">
            <v>3</v>
          </cell>
          <cell r="U289">
            <v>3</v>
          </cell>
          <cell r="V289">
            <v>1414.3999999999999</v>
          </cell>
          <cell r="W289" t="str">
            <v>Weekly</v>
          </cell>
        </row>
        <row r="290">
          <cell r="D290">
            <v>101657</v>
          </cell>
          <cell r="E290" t="str">
            <v>St Johns Crowborough WTW</v>
          </cell>
          <cell r="F290">
            <v>100532</v>
          </cell>
          <cell r="G290" t="str">
            <v>Hailsham North WTW</v>
          </cell>
          <cell r="H290">
            <v>36.4</v>
          </cell>
          <cell r="I290">
            <v>0</v>
          </cell>
          <cell r="J290">
            <v>0</v>
          </cell>
          <cell r="K290">
            <v>36.4</v>
          </cell>
          <cell r="L290">
            <v>0</v>
          </cell>
          <cell r="M290">
            <v>0</v>
          </cell>
          <cell r="N290">
            <v>0</v>
          </cell>
          <cell r="O290">
            <v>72.8</v>
          </cell>
          <cell r="R290" t="str">
            <v>Critical Site - MUST SIGN SITE DIARY. Both loads to be removed before 12:00 for operational and compliance issues</v>
          </cell>
          <cell r="S290" t="str">
            <v>Aoife Quinlivan</v>
          </cell>
          <cell r="T290">
            <v>4</v>
          </cell>
          <cell r="U290">
            <v>4</v>
          </cell>
          <cell r="V290">
            <v>3785.6</v>
          </cell>
          <cell r="W290" t="str">
            <v>Weekly</v>
          </cell>
        </row>
        <row r="291">
          <cell r="D291">
            <v>103026</v>
          </cell>
          <cell r="E291" t="str">
            <v>Staplecross WTW</v>
          </cell>
          <cell r="F291">
            <v>100532</v>
          </cell>
          <cell r="G291" t="str">
            <v>Hailsham North WTW</v>
          </cell>
          <cell r="H291">
            <v>0</v>
          </cell>
          <cell r="I291">
            <v>36.4</v>
          </cell>
          <cell r="J291">
            <v>0</v>
          </cell>
          <cell r="K291">
            <v>0</v>
          </cell>
          <cell r="L291">
            <v>0</v>
          </cell>
          <cell r="M291">
            <v>0</v>
          </cell>
          <cell r="N291">
            <v>0</v>
          </cell>
          <cell r="O291">
            <v>36.4</v>
          </cell>
          <cell r="R291" t="str">
            <v>Tankers to arrive together - Remove loads from the same septic tank, tank will have cone &amp; sign on top. Once you have removed the loads, swap the sign to the other tank.</v>
          </cell>
          <cell r="S291" t="str">
            <v>Pramila Phuyal</v>
          </cell>
          <cell r="T291">
            <v>4</v>
          </cell>
          <cell r="U291">
            <v>4</v>
          </cell>
          <cell r="V291">
            <v>946.4</v>
          </cell>
          <cell r="W291" t="str">
            <v>Fortnightly</v>
          </cell>
        </row>
        <row r="292">
          <cell r="D292">
            <v>101464</v>
          </cell>
          <cell r="E292" t="str">
            <v>Staplefield WTW</v>
          </cell>
          <cell r="F292">
            <v>101905</v>
          </cell>
          <cell r="G292" t="str">
            <v>Goddards Green WTW</v>
          </cell>
          <cell r="H292">
            <v>0</v>
          </cell>
          <cell r="I292">
            <v>27.2</v>
          </cell>
          <cell r="J292">
            <v>0</v>
          </cell>
          <cell r="K292">
            <v>0</v>
          </cell>
          <cell r="L292">
            <v>27.2</v>
          </cell>
          <cell r="M292">
            <v>0</v>
          </cell>
          <cell r="N292">
            <v>0</v>
          </cell>
          <cell r="O292">
            <v>54.4</v>
          </cell>
          <cell r="R292" t="str">
            <v>2 septic tanks, each tank has 2 valves. There are signs on the 4 valves, one tank will have 2 x ‘Tuesdays’ signs for the Tuesday load, the other tank will have 2 x ‘Fridays’ signs for the Friday load</v>
          </cell>
          <cell r="S292" t="str">
            <v>Graeme Vincent</v>
          </cell>
          <cell r="T292">
            <v>4</v>
          </cell>
          <cell r="U292">
            <v>4</v>
          </cell>
          <cell r="V292">
            <v>2828.7999999999997</v>
          </cell>
          <cell r="W292" t="str">
            <v>Weekly</v>
          </cell>
        </row>
        <row r="293">
          <cell r="D293">
            <v>101943</v>
          </cell>
          <cell r="E293" t="str">
            <v>Staplehurst WTW</v>
          </cell>
          <cell r="F293">
            <v>101208</v>
          </cell>
          <cell r="G293" t="str">
            <v>Aylesford WTW</v>
          </cell>
          <cell r="H293">
            <v>18.2</v>
          </cell>
          <cell r="I293">
            <v>18.2</v>
          </cell>
          <cell r="J293">
            <v>18.2</v>
          </cell>
          <cell r="K293">
            <v>18.2</v>
          </cell>
          <cell r="L293">
            <v>18.2</v>
          </cell>
          <cell r="M293">
            <v>0</v>
          </cell>
          <cell r="N293">
            <v>0</v>
          </cell>
          <cell r="O293">
            <v>91</v>
          </cell>
          <cell r="R293" t="str">
            <v>Critical Site - Do not change collection day. Driver to always sign the visitors log. Please Turn ALL lights off when you leave</v>
          </cell>
          <cell r="S293" t="str">
            <v>Lucy Barrett</v>
          </cell>
          <cell r="T293">
            <v>4</v>
          </cell>
          <cell r="U293">
            <v>4</v>
          </cell>
          <cell r="V293">
            <v>4732</v>
          </cell>
          <cell r="W293" t="str">
            <v>Weekly</v>
          </cell>
        </row>
        <row r="294">
          <cell r="D294">
            <v>100697</v>
          </cell>
          <cell r="E294" t="str">
            <v>Steyning WTW</v>
          </cell>
          <cell r="F294">
            <v>101905</v>
          </cell>
          <cell r="G294" t="str">
            <v>Goddards Green WTW</v>
          </cell>
          <cell r="H294">
            <v>27.3</v>
          </cell>
          <cell r="I294">
            <v>27.3</v>
          </cell>
          <cell r="J294">
            <v>27.3</v>
          </cell>
          <cell r="K294">
            <v>27.3</v>
          </cell>
          <cell r="L294">
            <v>27.3</v>
          </cell>
          <cell r="M294">
            <v>0</v>
          </cell>
          <cell r="N294">
            <v>0</v>
          </cell>
          <cell r="O294">
            <v>136.5</v>
          </cell>
          <cell r="R294" t="str">
            <v>Must be collected before 12:00.</v>
          </cell>
          <cell r="S294" t="str">
            <v>Mark Hunton</v>
          </cell>
          <cell r="T294">
            <v>6</v>
          </cell>
          <cell r="U294">
            <v>6</v>
          </cell>
          <cell r="V294">
            <v>7098</v>
          </cell>
          <cell r="W294" t="str">
            <v>Weekly</v>
          </cell>
        </row>
        <row r="295">
          <cell r="D295">
            <v>100939</v>
          </cell>
          <cell r="E295" t="str">
            <v>Stockbridge WTW</v>
          </cell>
          <cell r="F295">
            <v>101246</v>
          </cell>
          <cell r="G295" t="str">
            <v>Fullerton WTW</v>
          </cell>
          <cell r="H295">
            <v>0</v>
          </cell>
          <cell r="I295">
            <v>0</v>
          </cell>
          <cell r="J295">
            <v>0</v>
          </cell>
          <cell r="K295">
            <v>0</v>
          </cell>
          <cell r="L295">
            <v>13.6</v>
          </cell>
          <cell r="M295">
            <v>0</v>
          </cell>
          <cell r="N295">
            <v>0</v>
          </cell>
          <cell r="O295">
            <v>13.6</v>
          </cell>
          <cell r="S295" t="str">
            <v>James Moss</v>
          </cell>
          <cell r="T295">
            <v>3</v>
          </cell>
          <cell r="U295">
            <v>6</v>
          </cell>
          <cell r="V295">
            <v>707.19999999999993</v>
          </cell>
          <cell r="W295" t="str">
            <v>Weekly</v>
          </cell>
        </row>
        <row r="296">
          <cell r="D296">
            <v>101001</v>
          </cell>
          <cell r="E296" t="str">
            <v>Stoke WTW</v>
          </cell>
          <cell r="F296">
            <v>101794</v>
          </cell>
          <cell r="G296" t="str">
            <v>Gravesend WTW</v>
          </cell>
          <cell r="H296">
            <v>0</v>
          </cell>
          <cell r="I296">
            <v>18.2</v>
          </cell>
          <cell r="J296">
            <v>0</v>
          </cell>
          <cell r="K296">
            <v>0</v>
          </cell>
          <cell r="L296">
            <v>18.2</v>
          </cell>
          <cell r="M296">
            <v>0</v>
          </cell>
          <cell r="N296">
            <v>0</v>
          </cell>
          <cell r="O296">
            <v>36.4</v>
          </cell>
          <cell r="R296" t="str">
            <v>Start taking the scheduled loads from the Sludge Holding Tanks &amp; not the PST.</v>
          </cell>
          <cell r="S296" t="str">
            <v>Jasmine Cordero</v>
          </cell>
          <cell r="T296">
            <v>4</v>
          </cell>
          <cell r="U296">
            <v>4</v>
          </cell>
          <cell r="V296">
            <v>1892.8</v>
          </cell>
          <cell r="W296" t="str">
            <v>Weekly</v>
          </cell>
        </row>
        <row r="297">
          <cell r="D297">
            <v>102806</v>
          </cell>
          <cell r="E297" t="str">
            <v>Stone Green Stone In Oxney WTW</v>
          </cell>
          <cell r="F297">
            <v>101753</v>
          </cell>
          <cell r="G297" t="str">
            <v>Ashford WTW</v>
          </cell>
          <cell r="H297">
            <v>13.6</v>
          </cell>
          <cell r="I297">
            <v>0</v>
          </cell>
          <cell r="J297">
            <v>0</v>
          </cell>
          <cell r="K297">
            <v>0</v>
          </cell>
          <cell r="L297">
            <v>0</v>
          </cell>
          <cell r="M297">
            <v>0</v>
          </cell>
          <cell r="N297">
            <v>0</v>
          </cell>
          <cell r="O297">
            <v>13.6</v>
          </cell>
          <cell r="R297" t="str">
            <v>Tanker to take from the SHT, once empty top up out of the clarifier</v>
          </cell>
          <cell r="S297" t="str">
            <v>Kieran Waller</v>
          </cell>
          <cell r="T297">
            <v>3</v>
          </cell>
          <cell r="U297">
            <v>3</v>
          </cell>
          <cell r="V297">
            <v>353.59999999999997</v>
          </cell>
          <cell r="W297" t="str">
            <v>Fortnightly</v>
          </cell>
        </row>
        <row r="298">
          <cell r="D298">
            <v>102698</v>
          </cell>
          <cell r="E298" t="str">
            <v>Stone Hill Road Egerton WTW</v>
          </cell>
          <cell r="F298">
            <v>101753</v>
          </cell>
          <cell r="G298" t="str">
            <v>Ashford WTW</v>
          </cell>
          <cell r="H298">
            <v>13.6</v>
          </cell>
          <cell r="I298">
            <v>0</v>
          </cell>
          <cell r="J298">
            <v>0</v>
          </cell>
          <cell r="K298">
            <v>0</v>
          </cell>
          <cell r="L298">
            <v>18.2</v>
          </cell>
          <cell r="M298">
            <v>0</v>
          </cell>
          <cell r="N298">
            <v>0</v>
          </cell>
          <cell r="O298">
            <v>31.799999999999997</v>
          </cell>
          <cell r="S298" t="str">
            <v>Andy Lowe</v>
          </cell>
          <cell r="T298">
            <v>4</v>
          </cell>
          <cell r="U298">
            <v>4</v>
          </cell>
          <cell r="V298">
            <v>1653.6</v>
          </cell>
          <cell r="W298" t="str">
            <v>Weekly</v>
          </cell>
        </row>
        <row r="299">
          <cell r="D299">
            <v>101607</v>
          </cell>
          <cell r="E299" t="str">
            <v>Stonegate WTW</v>
          </cell>
          <cell r="F299">
            <v>100532</v>
          </cell>
          <cell r="G299" t="str">
            <v>Hailsham North WTW</v>
          </cell>
          <cell r="H299">
            <v>0</v>
          </cell>
          <cell r="I299">
            <v>0</v>
          </cell>
          <cell r="J299">
            <v>0</v>
          </cell>
          <cell r="K299">
            <v>18.2</v>
          </cell>
          <cell r="L299">
            <v>0</v>
          </cell>
          <cell r="M299">
            <v>0</v>
          </cell>
          <cell r="N299">
            <v>0</v>
          </cell>
          <cell r="O299">
            <v>18.2</v>
          </cell>
          <cell r="R299" t="str">
            <v xml:space="preserve">Tanker to remove load from tank with the sign. Itwill be an alternate tank each week. If in doubt please ring Chris Medhurst 07393 266691 </v>
          </cell>
          <cell r="S299" t="str">
            <v>Pramila Phuyal</v>
          </cell>
          <cell r="T299">
            <v>4</v>
          </cell>
          <cell r="U299">
            <v>4</v>
          </cell>
          <cell r="V299">
            <v>315.46666666666664</v>
          </cell>
          <cell r="W299" t="str">
            <v>3 Weeks</v>
          </cell>
        </row>
        <row r="300">
          <cell r="D300">
            <v>103208</v>
          </cell>
          <cell r="E300" t="str">
            <v>Storrington WTW</v>
          </cell>
          <cell r="F300">
            <v>102406</v>
          </cell>
          <cell r="G300" t="str">
            <v>Goddards Green WTW</v>
          </cell>
          <cell r="H300">
            <v>27.3</v>
          </cell>
          <cell r="I300">
            <v>27.3</v>
          </cell>
          <cell r="J300">
            <v>27.3</v>
          </cell>
          <cell r="K300">
            <v>0</v>
          </cell>
          <cell r="L300">
            <v>27.3</v>
          </cell>
          <cell r="M300">
            <v>27.3</v>
          </cell>
          <cell r="N300">
            <v>0</v>
          </cell>
          <cell r="O300">
            <v>136.5</v>
          </cell>
          <cell r="R300" t="str">
            <v>Critical Site - Please remove all sludge loads from the sludge tank. Do Not Drop loads!</v>
          </cell>
          <cell r="S300" t="str">
            <v>Mark Hunton</v>
          </cell>
          <cell r="T300">
            <v>4</v>
          </cell>
          <cell r="U300">
            <v>6</v>
          </cell>
          <cell r="V300">
            <v>7098</v>
          </cell>
          <cell r="W300" t="str">
            <v>Weekly</v>
          </cell>
        </row>
        <row r="301">
          <cell r="D301">
            <v>102637</v>
          </cell>
          <cell r="E301" t="str">
            <v>Streat WTW</v>
          </cell>
          <cell r="F301">
            <v>101905</v>
          </cell>
          <cell r="G301" t="str">
            <v>Goddards Green WTW</v>
          </cell>
          <cell r="H301">
            <v>0</v>
          </cell>
          <cell r="I301">
            <v>0</v>
          </cell>
          <cell r="J301">
            <v>0</v>
          </cell>
          <cell r="K301">
            <v>0</v>
          </cell>
          <cell r="L301">
            <v>0</v>
          </cell>
          <cell r="M301">
            <v>0</v>
          </cell>
          <cell r="N301">
            <v>0</v>
          </cell>
          <cell r="O301">
            <v>0</v>
          </cell>
          <cell r="R301" t="str">
            <v>schedule cancelled to be requested on an ad hoc basis for compliance reasons</v>
          </cell>
          <cell r="S301" t="str">
            <v>Mark Hunton</v>
          </cell>
          <cell r="T301">
            <v>4</v>
          </cell>
          <cell r="U301">
            <v>4</v>
          </cell>
          <cell r="V301">
            <v>0</v>
          </cell>
          <cell r="W301" t="str">
            <v>AD HOC</v>
          </cell>
        </row>
        <row r="302">
          <cell r="D302">
            <v>101153</v>
          </cell>
          <cell r="E302" t="str">
            <v>Stubbs Lane Brede WTW (week 1)</v>
          </cell>
          <cell r="F302">
            <v>100532</v>
          </cell>
          <cell r="G302" t="str">
            <v>Hailsham North WTW</v>
          </cell>
          <cell r="H302">
            <v>13.6</v>
          </cell>
          <cell r="I302">
            <v>13.6</v>
          </cell>
          <cell r="J302">
            <v>0</v>
          </cell>
          <cell r="K302">
            <v>13.6</v>
          </cell>
          <cell r="L302">
            <v>13.6</v>
          </cell>
          <cell r="M302">
            <v>0</v>
          </cell>
          <cell r="N302">
            <v>0</v>
          </cell>
          <cell r="O302">
            <v>54.4</v>
          </cell>
          <cell r="S302" t="str">
            <v>Pramila Phuyal</v>
          </cell>
          <cell r="T302" t="str">
            <v>3k</v>
          </cell>
          <cell r="U302" t="str">
            <v>3k</v>
          </cell>
          <cell r="V302">
            <v>1414.3999999999999</v>
          </cell>
          <cell r="W302" t="str">
            <v>Fortnightly</v>
          </cell>
        </row>
        <row r="303">
          <cell r="D303">
            <v>101153</v>
          </cell>
          <cell r="E303" t="str">
            <v>Stubbs Lane Brede WTW (week 2)</v>
          </cell>
          <cell r="F303">
            <v>100532</v>
          </cell>
          <cell r="G303" t="str">
            <v>Hailsham North WTW</v>
          </cell>
          <cell r="H303">
            <v>13.6</v>
          </cell>
          <cell r="I303">
            <v>13.6</v>
          </cell>
          <cell r="J303">
            <v>13.6</v>
          </cell>
          <cell r="K303">
            <v>13.6</v>
          </cell>
          <cell r="L303">
            <v>13.6</v>
          </cell>
          <cell r="M303">
            <v>0</v>
          </cell>
          <cell r="N303">
            <v>0</v>
          </cell>
          <cell r="O303">
            <v>68</v>
          </cell>
          <cell r="S303" t="str">
            <v>Pramila Phuyal</v>
          </cell>
          <cell r="T303" t="str">
            <v>3k</v>
          </cell>
          <cell r="U303" t="str">
            <v>3k</v>
          </cell>
          <cell r="V303">
            <v>1768</v>
          </cell>
          <cell r="W303" t="str">
            <v>Fortnightly</v>
          </cell>
        </row>
        <row r="304">
          <cell r="D304">
            <v>100093</v>
          </cell>
          <cell r="E304" t="str">
            <v>Summer Lane Pagham WTW</v>
          </cell>
          <cell r="F304">
            <v>107426</v>
          </cell>
          <cell r="G304" t="str">
            <v>Ford WTW</v>
          </cell>
          <cell r="H304">
            <v>18.2</v>
          </cell>
          <cell r="I304">
            <v>18.2</v>
          </cell>
          <cell r="J304">
            <v>18.2</v>
          </cell>
          <cell r="K304">
            <v>18.2</v>
          </cell>
          <cell r="L304">
            <v>18.2</v>
          </cell>
          <cell r="M304">
            <v>0</v>
          </cell>
          <cell r="N304">
            <v>0</v>
          </cell>
          <cell r="O304">
            <v>91</v>
          </cell>
          <cell r="R304" t="str">
            <v>Sign Site Diary with every load taken</v>
          </cell>
          <cell r="S304" t="str">
            <v>Charlotte Widdows</v>
          </cell>
          <cell r="T304">
            <v>4</v>
          </cell>
          <cell r="U304">
            <v>4</v>
          </cell>
          <cell r="V304">
            <v>4732</v>
          </cell>
          <cell r="W304" t="str">
            <v>Weekly</v>
          </cell>
        </row>
        <row r="305">
          <cell r="D305">
            <v>102970</v>
          </cell>
          <cell r="E305" t="str">
            <v>Sutton Valence WTW</v>
          </cell>
          <cell r="F305">
            <v>102708</v>
          </cell>
          <cell r="G305" t="str">
            <v>Ham Hill WTW</v>
          </cell>
          <cell r="H305">
            <v>0</v>
          </cell>
          <cell r="I305">
            <v>13.6</v>
          </cell>
          <cell r="J305">
            <v>0</v>
          </cell>
          <cell r="K305">
            <v>13.6</v>
          </cell>
          <cell r="L305">
            <v>0</v>
          </cell>
          <cell r="M305">
            <v>0</v>
          </cell>
          <cell r="N305">
            <v>0</v>
          </cell>
          <cell r="O305">
            <v>27.2</v>
          </cell>
          <cell r="R305" t="str">
            <v>MUST SIGN SITE DIARY.  Load Not to be removed before 10am</v>
          </cell>
          <cell r="S305" t="str">
            <v>Jasmine Cordero</v>
          </cell>
          <cell r="T305">
            <v>3</v>
          </cell>
          <cell r="U305">
            <v>4</v>
          </cell>
          <cell r="V305">
            <v>1414.3999999999999</v>
          </cell>
          <cell r="W305" t="str">
            <v>Weekly</v>
          </cell>
        </row>
        <row r="306">
          <cell r="D306">
            <v>102571</v>
          </cell>
          <cell r="E306" t="str">
            <v>Swalecliffe WTW</v>
          </cell>
          <cell r="F306">
            <v>101753</v>
          </cell>
          <cell r="G306" t="str">
            <v>Ashford WTW</v>
          </cell>
          <cell r="H306">
            <v>109.2</v>
          </cell>
          <cell r="I306">
            <v>109.2</v>
          </cell>
          <cell r="J306">
            <v>109.2</v>
          </cell>
          <cell r="K306">
            <v>109.2</v>
          </cell>
          <cell r="L306">
            <v>109.2</v>
          </cell>
          <cell r="M306">
            <v>109.2</v>
          </cell>
          <cell r="N306">
            <v>0</v>
          </cell>
          <cell r="O306">
            <v>655.20000000000005</v>
          </cell>
          <cell r="R306" t="str">
            <v>First load to be removed AFTER 08:30. Connect odour control pipe at all times &amp; run the pump to ensure vapour, odour goes through SW plant (this is a MUST) 45 Mins loading only. On Saturday collect loads btwn 08:30 - 12:00 only</v>
          </cell>
          <cell r="S306" t="str">
            <v>Andy Lowe</v>
          </cell>
          <cell r="T306">
            <v>6</v>
          </cell>
          <cell r="U306">
            <v>6</v>
          </cell>
          <cell r="V306">
            <v>34070.400000000001</v>
          </cell>
          <cell r="W306" t="str">
            <v>Weekly</v>
          </cell>
        </row>
        <row r="307">
          <cell r="D307">
            <v>101474</v>
          </cell>
          <cell r="E307" t="str">
            <v>Tangmere WTW</v>
          </cell>
          <cell r="F307">
            <v>107426</v>
          </cell>
          <cell r="G307" t="str">
            <v>Ford WTW</v>
          </cell>
          <cell r="H307">
            <v>27.3</v>
          </cell>
          <cell r="I307">
            <v>27.3</v>
          </cell>
          <cell r="J307">
            <v>0</v>
          </cell>
          <cell r="K307">
            <v>27.3</v>
          </cell>
          <cell r="L307">
            <v>0</v>
          </cell>
          <cell r="M307">
            <v>27.3</v>
          </cell>
          <cell r="N307">
            <v>0</v>
          </cell>
          <cell r="O307">
            <v>109.2</v>
          </cell>
          <cell r="S307" t="str">
            <v>Charlotte Widdows</v>
          </cell>
          <cell r="T307">
            <v>6</v>
          </cell>
          <cell r="U307">
            <v>6</v>
          </cell>
          <cell r="V307">
            <v>5678.4000000000005</v>
          </cell>
          <cell r="W307" t="str">
            <v>Weekly</v>
          </cell>
        </row>
        <row r="308">
          <cell r="D308">
            <v>101364</v>
          </cell>
          <cell r="E308" t="str">
            <v>Tenterden WTW</v>
          </cell>
          <cell r="F308">
            <v>101753</v>
          </cell>
          <cell r="G308" t="str">
            <v>Ashford WTW</v>
          </cell>
          <cell r="H308">
            <v>27.3</v>
          </cell>
          <cell r="I308">
            <v>0</v>
          </cell>
          <cell r="J308">
            <v>27.3</v>
          </cell>
          <cell r="K308">
            <v>0</v>
          </cell>
          <cell r="L308">
            <v>27.3</v>
          </cell>
          <cell r="M308">
            <v>0</v>
          </cell>
          <cell r="N308">
            <v>0</v>
          </cell>
          <cell r="O308">
            <v>81.900000000000006</v>
          </cell>
          <cell r="R308" t="str">
            <v>Critical Site Must not be Dropped. Remove sludge from new SHT,</v>
          </cell>
          <cell r="S308" t="str">
            <v>Daniel Brown</v>
          </cell>
          <cell r="T308">
            <v>6</v>
          </cell>
          <cell r="U308">
            <v>6</v>
          </cell>
          <cell r="V308">
            <v>4258.8</v>
          </cell>
          <cell r="W308" t="str">
            <v>Weekly</v>
          </cell>
        </row>
        <row r="309">
          <cell r="D309">
            <v>102131</v>
          </cell>
          <cell r="E309" t="str">
            <v>Teynham WTW</v>
          </cell>
          <cell r="F309">
            <v>100504</v>
          </cell>
          <cell r="G309" t="str">
            <v>Queenborough WTW</v>
          </cell>
          <cell r="H309">
            <v>27.3</v>
          </cell>
          <cell r="I309">
            <v>0</v>
          </cell>
          <cell r="J309">
            <v>27.3</v>
          </cell>
          <cell r="K309">
            <v>0</v>
          </cell>
          <cell r="L309">
            <v>27.3</v>
          </cell>
          <cell r="M309">
            <v>0</v>
          </cell>
          <cell r="N309">
            <v>0</v>
          </cell>
          <cell r="O309">
            <v>81.900000000000006</v>
          </cell>
          <cell r="R309" t="str">
            <v xml:space="preserve">Do NOT drop loads, prone to pollutions if SHT overfills. MUST not use the site pump. Use the Blue Gate Valves and Pipework set up for each tank. </v>
          </cell>
          <cell r="S309" t="str">
            <v>Andy Lowe</v>
          </cell>
          <cell r="T309">
            <v>6</v>
          </cell>
          <cell r="U309">
            <v>6</v>
          </cell>
          <cell r="V309">
            <v>4258.8</v>
          </cell>
          <cell r="W309" t="str">
            <v>Weekly</v>
          </cell>
        </row>
        <row r="310">
          <cell r="D310">
            <v>101163</v>
          </cell>
          <cell r="E310" t="str">
            <v>Thornham WTW</v>
          </cell>
          <cell r="F310">
            <v>102480</v>
          </cell>
          <cell r="G310" t="str">
            <v>Budds Farm Havant WTW</v>
          </cell>
          <cell r="H310">
            <v>54.6</v>
          </cell>
          <cell r="I310">
            <v>54.6</v>
          </cell>
          <cell r="J310">
            <v>54.6</v>
          </cell>
          <cell r="K310">
            <v>54.6</v>
          </cell>
          <cell r="L310">
            <v>54.6</v>
          </cell>
          <cell r="M310">
            <v>27.3</v>
          </cell>
          <cell r="N310">
            <v>0</v>
          </cell>
          <cell r="O310">
            <v>300.3</v>
          </cell>
          <cell r="S310" t="str">
            <v>Charlotte Widdows</v>
          </cell>
          <cell r="T310">
            <v>6</v>
          </cell>
          <cell r="U310">
            <v>6</v>
          </cell>
          <cell r="V310">
            <v>15615.6</v>
          </cell>
          <cell r="W310" t="str">
            <v>Weekly</v>
          </cell>
        </row>
        <row r="311">
          <cell r="D311">
            <v>111189</v>
          </cell>
          <cell r="E311" t="str">
            <v>Threshers Field Hever WTW</v>
          </cell>
          <cell r="F311">
            <v>100676</v>
          </cell>
          <cell r="G311" t="str">
            <v>Scaynes Hill WTW</v>
          </cell>
          <cell r="H311">
            <v>0</v>
          </cell>
          <cell r="I311">
            <v>13.6</v>
          </cell>
          <cell r="J311">
            <v>0</v>
          </cell>
          <cell r="K311">
            <v>0</v>
          </cell>
          <cell r="L311">
            <v>0</v>
          </cell>
          <cell r="M311">
            <v>0</v>
          </cell>
          <cell r="N311">
            <v>0</v>
          </cell>
          <cell r="O311">
            <v>13.6</v>
          </cell>
          <cell r="S311" t="str">
            <v>Rafal Kaminski</v>
          </cell>
          <cell r="T311">
            <v>3</v>
          </cell>
          <cell r="U311">
            <v>3</v>
          </cell>
          <cell r="V311">
            <v>141.44</v>
          </cell>
          <cell r="W311" t="str">
            <v>5 Weeks</v>
          </cell>
        </row>
        <row r="312">
          <cell r="D312">
            <v>102260</v>
          </cell>
          <cell r="E312" t="str">
            <v>Ticehurst WTW</v>
          </cell>
          <cell r="F312">
            <v>100532</v>
          </cell>
          <cell r="G312" t="str">
            <v>Hailsham North WTW</v>
          </cell>
          <cell r="H312">
            <v>0</v>
          </cell>
          <cell r="I312">
            <v>13.6</v>
          </cell>
          <cell r="J312">
            <v>13.6</v>
          </cell>
          <cell r="K312">
            <v>13.6</v>
          </cell>
          <cell r="L312">
            <v>13.6</v>
          </cell>
          <cell r="M312">
            <v>0</v>
          </cell>
          <cell r="N312">
            <v>0</v>
          </cell>
          <cell r="O312">
            <v>54.4</v>
          </cell>
          <cell r="S312" t="str">
            <v>Pramila Phuyal</v>
          </cell>
          <cell r="T312">
            <v>4</v>
          </cell>
          <cell r="U312">
            <v>4</v>
          </cell>
          <cell r="V312">
            <v>2828.7999999999997</v>
          </cell>
          <cell r="W312" t="str">
            <v>Weekly</v>
          </cell>
        </row>
        <row r="313">
          <cell r="D313">
            <v>102180</v>
          </cell>
          <cell r="E313" t="str">
            <v>Tillington WTW</v>
          </cell>
          <cell r="F313">
            <v>107426</v>
          </cell>
          <cell r="G313" t="str">
            <v>Ford WTW</v>
          </cell>
          <cell r="H313">
            <v>0</v>
          </cell>
          <cell r="I313">
            <v>0</v>
          </cell>
          <cell r="J313">
            <v>13.6</v>
          </cell>
          <cell r="K313">
            <v>0</v>
          </cell>
          <cell r="L313">
            <v>0</v>
          </cell>
          <cell r="M313">
            <v>0</v>
          </cell>
          <cell r="N313">
            <v>0</v>
          </cell>
          <cell r="O313">
            <v>13.6</v>
          </cell>
          <cell r="S313" t="str">
            <v>Jemma Pierce</v>
          </cell>
          <cell r="T313">
            <v>3</v>
          </cell>
          <cell r="U313">
            <v>4</v>
          </cell>
          <cell r="V313">
            <v>707.19999999999993</v>
          </cell>
          <cell r="W313" t="str">
            <v>Weekly</v>
          </cell>
        </row>
        <row r="314">
          <cell r="D314">
            <v>100480</v>
          </cell>
          <cell r="E314" t="str">
            <v>Tonbridge WTW</v>
          </cell>
          <cell r="F314">
            <v>102708</v>
          </cell>
          <cell r="G314" t="str">
            <v>Ham Hill WTW</v>
          </cell>
          <cell r="H314">
            <v>109.2</v>
          </cell>
          <cell r="I314">
            <v>81.900000000000006</v>
          </cell>
          <cell r="J314">
            <v>81.900000000000006</v>
          </cell>
          <cell r="K314">
            <v>81.900000000000006</v>
          </cell>
          <cell r="L314">
            <v>81.900000000000006</v>
          </cell>
          <cell r="M314">
            <v>81.900000000000006</v>
          </cell>
          <cell r="N314">
            <v>0</v>
          </cell>
          <cell r="O314">
            <v>518.69999999999993</v>
          </cell>
          <cell r="R314" t="str">
            <v>Remove all sludge from the normal sludge collection point next to Cess Reception. Stagger loads.</v>
          </cell>
          <cell r="S314" t="str">
            <v>Rafal Kaminski</v>
          </cell>
          <cell r="T314">
            <v>6</v>
          </cell>
          <cell r="U314">
            <v>6</v>
          </cell>
          <cell r="V314">
            <v>26972.399999999998</v>
          </cell>
          <cell r="W314" t="str">
            <v>Weekly</v>
          </cell>
        </row>
        <row r="315">
          <cell r="D315">
            <v>100024</v>
          </cell>
          <cell r="E315" t="str">
            <v>Trotton WTW</v>
          </cell>
          <cell r="F315">
            <v>102480</v>
          </cell>
          <cell r="G315" t="str">
            <v>Budds Farm Havant WTW</v>
          </cell>
          <cell r="H315">
            <v>0</v>
          </cell>
          <cell r="I315">
            <v>0</v>
          </cell>
          <cell r="J315">
            <v>13.6</v>
          </cell>
          <cell r="K315">
            <v>0</v>
          </cell>
          <cell r="L315">
            <v>0</v>
          </cell>
          <cell r="M315">
            <v>0</v>
          </cell>
          <cell r="N315">
            <v>0</v>
          </cell>
          <cell r="O315">
            <v>13.6</v>
          </cell>
          <cell r="R315" t="str">
            <v>Meet Mick Hayler 07469 401301 on site at 08:00. Septic tank and humus tank to be emptied.</v>
          </cell>
          <cell r="S315" t="str">
            <v>Claudia Slevin</v>
          </cell>
          <cell r="T315">
            <v>3</v>
          </cell>
          <cell r="U315">
            <v>4</v>
          </cell>
          <cell r="V315">
            <v>117.86666666666666</v>
          </cell>
          <cell r="W315" t="str">
            <v>6 Weeks</v>
          </cell>
        </row>
        <row r="316">
          <cell r="D316">
            <v>102261</v>
          </cell>
          <cell r="E316" t="str">
            <v>Tunbridge Wells North WTW</v>
          </cell>
          <cell r="F316">
            <v>101753</v>
          </cell>
          <cell r="G316" t="str">
            <v>Ashford WTW (Mon-Sat) / Ham Hill WTW (Sat/Sun)</v>
          </cell>
          <cell r="H316">
            <v>0</v>
          </cell>
          <cell r="I316">
            <v>0</v>
          </cell>
          <cell r="J316">
            <v>0</v>
          </cell>
          <cell r="K316">
            <v>0</v>
          </cell>
          <cell r="L316">
            <v>0</v>
          </cell>
          <cell r="M316">
            <v>0</v>
          </cell>
          <cell r="N316">
            <v>0</v>
          </cell>
          <cell r="O316">
            <v>0</v>
          </cell>
          <cell r="R316" t="str">
            <v>SCHEME REFURBING CAKE PRODUCTION</v>
          </cell>
          <cell r="S316" t="str">
            <v>Kevin O'Connor</v>
          </cell>
          <cell r="T316">
            <v>6</v>
          </cell>
          <cell r="U316">
            <v>6</v>
          </cell>
          <cell r="V316">
            <v>0</v>
          </cell>
          <cell r="W316" t="str">
            <v>Weekly</v>
          </cell>
        </row>
        <row r="317">
          <cell r="D317">
            <v>100248</v>
          </cell>
          <cell r="E317" t="str">
            <v>Tunbridge Wells South WTW</v>
          </cell>
          <cell r="F317">
            <v>100644</v>
          </cell>
          <cell r="G317" t="str">
            <v>Goddards Green WTW</v>
          </cell>
          <cell r="H317">
            <v>81.900000000000006</v>
          </cell>
          <cell r="I317">
            <v>109.2</v>
          </cell>
          <cell r="J317">
            <v>81.900000000000006</v>
          </cell>
          <cell r="K317">
            <v>109.2</v>
          </cell>
          <cell r="L317">
            <v>81.900000000000006</v>
          </cell>
          <cell r="M317">
            <v>54.6</v>
          </cell>
          <cell r="N317">
            <v>0</v>
          </cell>
          <cell r="O317">
            <v>518.70000000000005</v>
          </cell>
          <cell r="R317" t="str">
            <v>All sludge loads be taken from the large SHT</v>
          </cell>
          <cell r="S317" t="str">
            <v>Rafal Kaminski</v>
          </cell>
          <cell r="T317">
            <v>6</v>
          </cell>
          <cell r="U317">
            <v>6</v>
          </cell>
          <cell r="V317">
            <v>21767</v>
          </cell>
          <cell r="W317" t="str">
            <v>Weekly</v>
          </cell>
        </row>
        <row r="318">
          <cell r="D318">
            <v>111156</v>
          </cell>
          <cell r="E318" t="str">
            <v>Two Pictures Minstead GDS</v>
          </cell>
          <cell r="F318" t="str">
            <v>103202C</v>
          </cell>
          <cell r="G318" t="str">
            <v>Slowhill Copse Marchwood Cess WTW</v>
          </cell>
          <cell r="H318">
            <v>0</v>
          </cell>
          <cell r="I318">
            <v>0</v>
          </cell>
          <cell r="J318">
            <v>54.6</v>
          </cell>
          <cell r="K318">
            <v>0</v>
          </cell>
          <cell r="L318">
            <v>0</v>
          </cell>
          <cell r="M318">
            <v>0</v>
          </cell>
          <cell r="N318">
            <v>0</v>
          </cell>
          <cell r="O318">
            <v>54.6</v>
          </cell>
          <cell r="R318" t="str">
            <v>Cess Pit, Tip at Cess Point</v>
          </cell>
          <cell r="S318" t="e">
            <v>#N/A</v>
          </cell>
          <cell r="T318">
            <v>4</v>
          </cell>
          <cell r="U318">
            <v>4</v>
          </cell>
          <cell r="V318">
            <v>709.80000000000007</v>
          </cell>
          <cell r="W318" t="str">
            <v>4 Weeks</v>
          </cell>
        </row>
        <row r="319">
          <cell r="D319">
            <v>102603</v>
          </cell>
          <cell r="E319" t="str">
            <v>Uckfield WTW</v>
          </cell>
          <cell r="F319">
            <v>101905</v>
          </cell>
          <cell r="G319" t="str">
            <v>Goddards Green WTW</v>
          </cell>
          <cell r="H319">
            <v>36.4</v>
          </cell>
          <cell r="I319">
            <v>36.4</v>
          </cell>
          <cell r="J319">
            <v>36.4</v>
          </cell>
          <cell r="K319">
            <v>36.4</v>
          </cell>
          <cell r="L319">
            <v>36.4</v>
          </cell>
          <cell r="M319">
            <v>36.4</v>
          </cell>
          <cell r="N319">
            <v>36.4</v>
          </cell>
          <cell r="O319">
            <v>254.8</v>
          </cell>
          <cell r="R319" t="str">
            <v xml:space="preserve">Critical site DO NOT DROP. No access before 0700hrs, first load MUST be removed between 0700-0800, further loads to follow consecutively. </v>
          </cell>
          <cell r="S319" t="str">
            <v>Aoife Quinlivan</v>
          </cell>
          <cell r="T319">
            <v>4</v>
          </cell>
          <cell r="U319">
            <v>4</v>
          </cell>
          <cell r="V319">
            <v>13249.6</v>
          </cell>
          <cell r="W319" t="str">
            <v>Weekly</v>
          </cell>
        </row>
        <row r="320">
          <cell r="D320">
            <v>102403</v>
          </cell>
          <cell r="E320" t="str">
            <v>Ulcombe WTW</v>
          </cell>
          <cell r="F320">
            <v>101208</v>
          </cell>
          <cell r="G320" t="str">
            <v>Aylesford WTW</v>
          </cell>
          <cell r="H320">
            <v>0</v>
          </cell>
          <cell r="I320">
            <v>0</v>
          </cell>
          <cell r="J320">
            <v>18.2</v>
          </cell>
          <cell r="K320">
            <v>0</v>
          </cell>
          <cell r="L320">
            <v>0</v>
          </cell>
          <cell r="M320">
            <v>0</v>
          </cell>
          <cell r="N320">
            <v>0</v>
          </cell>
          <cell r="O320">
            <v>18.2</v>
          </cell>
          <cell r="R320" t="str">
            <v>Scheduled load to be removed from the SQUARE PST, if the driver has any queries, call site op Ross Hunter on 07922 860168</v>
          </cell>
          <cell r="S320" t="str">
            <v>Lucy Barrett</v>
          </cell>
          <cell r="T320">
            <v>4</v>
          </cell>
          <cell r="U320">
            <v>4</v>
          </cell>
          <cell r="V320">
            <v>946.4</v>
          </cell>
          <cell r="W320" t="str">
            <v>Weekly</v>
          </cell>
        </row>
        <row r="321">
          <cell r="D321">
            <v>100909</v>
          </cell>
          <cell r="E321" t="str">
            <v>Underhill Goudhurst WTW (week 1)</v>
          </cell>
          <cell r="F321">
            <v>101208</v>
          </cell>
          <cell r="G321" t="str">
            <v>Aylesford WTW</v>
          </cell>
          <cell r="H321">
            <v>0</v>
          </cell>
          <cell r="I321">
            <v>0</v>
          </cell>
          <cell r="J321">
            <v>0</v>
          </cell>
          <cell r="K321">
            <v>13.6</v>
          </cell>
          <cell r="L321">
            <v>0</v>
          </cell>
          <cell r="M321">
            <v>0</v>
          </cell>
          <cell r="N321">
            <v>0</v>
          </cell>
          <cell r="O321">
            <v>13.6</v>
          </cell>
          <cell r="R321" t="str">
            <v>MUST SIGN SITE DIARY. Critical Site. No loads removed until after 10:00. This will give the operator time to dewater the SHT's before they arrive.</v>
          </cell>
          <cell r="S321" t="str">
            <v>Daniel Brown</v>
          </cell>
          <cell r="T321">
            <v>3</v>
          </cell>
          <cell r="U321">
            <v>4</v>
          </cell>
          <cell r="V321">
            <v>353.59999999999997</v>
          </cell>
          <cell r="W321" t="str">
            <v>Fortnightly</v>
          </cell>
        </row>
        <row r="322">
          <cell r="D322">
            <v>100909</v>
          </cell>
          <cell r="E322" t="str">
            <v>Underhill Goudhurst WTW (Week 2)</v>
          </cell>
          <cell r="F322">
            <v>101208</v>
          </cell>
          <cell r="G322" t="str">
            <v>Aylesford WTW</v>
          </cell>
          <cell r="H322">
            <v>0</v>
          </cell>
          <cell r="I322">
            <v>0</v>
          </cell>
          <cell r="J322">
            <v>0</v>
          </cell>
          <cell r="K322">
            <v>18.2</v>
          </cell>
          <cell r="L322">
            <v>0</v>
          </cell>
          <cell r="M322">
            <v>0</v>
          </cell>
          <cell r="N322">
            <v>0</v>
          </cell>
          <cell r="O322">
            <v>18.2</v>
          </cell>
          <cell r="R322" t="str">
            <v>MUST SIGN SITE DIARY. Critical Site. No loads removed until after 10:00. This will give the operator time to dewater the SHT's before they arrive.</v>
          </cell>
          <cell r="S322" t="str">
            <v>Daniel Brown</v>
          </cell>
          <cell r="T322">
            <v>4</v>
          </cell>
          <cell r="U322">
            <v>4</v>
          </cell>
          <cell r="V322">
            <v>473.2</v>
          </cell>
          <cell r="W322" t="str">
            <v>Fortnightly</v>
          </cell>
        </row>
        <row r="323">
          <cell r="D323">
            <v>100550</v>
          </cell>
          <cell r="E323" t="str">
            <v>Vines Cross WTW</v>
          </cell>
          <cell r="F323">
            <v>100532</v>
          </cell>
          <cell r="G323" t="str">
            <v>Hailsham North WTW</v>
          </cell>
          <cell r="H323">
            <v>0</v>
          </cell>
          <cell r="I323">
            <v>91</v>
          </cell>
          <cell r="J323">
            <v>0</v>
          </cell>
          <cell r="K323">
            <v>72.8</v>
          </cell>
          <cell r="L323">
            <v>0</v>
          </cell>
          <cell r="M323">
            <v>0</v>
          </cell>
          <cell r="N323">
            <v>0</v>
          </cell>
          <cell r="O323">
            <v>163.80000000000001</v>
          </cell>
          <cell r="R323" t="str">
            <v>Critical Site - . The tank with the rotating bridge should be emptied completely each week. If the you are unable to do this report to S/W. TURN LEFT ON EXIT</v>
          </cell>
          <cell r="S323" t="str">
            <v>Acelya Cakariz-Hayes</v>
          </cell>
          <cell r="T323">
            <v>4</v>
          </cell>
          <cell r="U323">
            <v>6</v>
          </cell>
          <cell r="V323">
            <v>8517.6</v>
          </cell>
          <cell r="W323" t="str">
            <v>Weekly</v>
          </cell>
        </row>
        <row r="324">
          <cell r="D324">
            <v>101922</v>
          </cell>
          <cell r="E324" t="str">
            <v>Wallcrouch WTW</v>
          </cell>
          <cell r="F324">
            <v>100532</v>
          </cell>
          <cell r="G324" t="str">
            <v>Hailsham North WTW</v>
          </cell>
          <cell r="H324">
            <v>0</v>
          </cell>
          <cell r="I324">
            <v>0</v>
          </cell>
          <cell r="J324">
            <v>9.1</v>
          </cell>
          <cell r="K324">
            <v>0</v>
          </cell>
          <cell r="L324">
            <v>0</v>
          </cell>
          <cell r="M324">
            <v>0</v>
          </cell>
          <cell r="N324">
            <v>0</v>
          </cell>
          <cell r="O324">
            <v>9.1</v>
          </cell>
          <cell r="R324" t="str">
            <v>No Access before 1100hrs - Drivers to report if any communication with residents, sensitive site. Be polite at ALL times, do not damage verges. Gatesto be SHUT at ALL times. 2k Tanker Only</v>
          </cell>
          <cell r="S324" t="str">
            <v>Pramila Phuyal</v>
          </cell>
          <cell r="T324">
            <v>2</v>
          </cell>
          <cell r="U324">
            <v>2</v>
          </cell>
          <cell r="V324">
            <v>47.32</v>
          </cell>
          <cell r="W324" t="str">
            <v>10 Weeks</v>
          </cell>
        </row>
        <row r="325">
          <cell r="D325">
            <v>103152</v>
          </cell>
          <cell r="E325" t="str">
            <v>Warehorne WTW</v>
          </cell>
          <cell r="F325">
            <v>101753</v>
          </cell>
          <cell r="G325" t="str">
            <v>Ashford WTW</v>
          </cell>
          <cell r="H325">
            <v>0</v>
          </cell>
          <cell r="I325">
            <v>13.6</v>
          </cell>
          <cell r="J325">
            <v>0</v>
          </cell>
          <cell r="K325">
            <v>0</v>
          </cell>
          <cell r="L325">
            <v>0</v>
          </cell>
          <cell r="M325">
            <v>0</v>
          </cell>
          <cell r="N325">
            <v>0</v>
          </cell>
          <cell r="O325">
            <v>13.6</v>
          </cell>
          <cell r="R325" t="str">
            <v>Critical Site</v>
          </cell>
          <cell r="S325" t="str">
            <v>Kieran Waller</v>
          </cell>
          <cell r="T325">
            <v>3</v>
          </cell>
          <cell r="U325">
            <v>3</v>
          </cell>
          <cell r="V325">
            <v>353.59999999999997</v>
          </cell>
          <cell r="W325" t="str">
            <v>Fortnightly</v>
          </cell>
        </row>
        <row r="326">
          <cell r="D326">
            <v>100822</v>
          </cell>
          <cell r="E326" t="str">
            <v>Warnham WTW</v>
          </cell>
          <cell r="F326">
            <v>102406</v>
          </cell>
          <cell r="G326" t="str">
            <v>Goddards Green WTW</v>
          </cell>
          <cell r="H326">
            <v>0</v>
          </cell>
          <cell r="I326">
            <v>0</v>
          </cell>
          <cell r="J326">
            <v>0</v>
          </cell>
          <cell r="K326">
            <v>0</v>
          </cell>
          <cell r="L326">
            <v>0</v>
          </cell>
          <cell r="M326">
            <v>0</v>
          </cell>
          <cell r="N326">
            <v>0</v>
          </cell>
          <cell r="O326">
            <v>0</v>
          </cell>
          <cell r="R326" t="str">
            <v xml:space="preserve">Mon Load to empty the RED DAF desludge tank &amp; then top up from SHT. Please call Nigel Porter 07880 132418 1 hr before so he can meet driver on site. Wed &amp; Fri Load from SHT. Combi gate lock code of 4215 </v>
          </cell>
          <cell r="S326" t="e">
            <v>#N/A</v>
          </cell>
          <cell r="T326">
            <v>4</v>
          </cell>
          <cell r="U326">
            <v>4</v>
          </cell>
          <cell r="V326">
            <v>0</v>
          </cell>
          <cell r="W326" t="str">
            <v>Weekly</v>
          </cell>
        </row>
        <row r="327">
          <cell r="D327">
            <v>100703</v>
          </cell>
          <cell r="E327" t="str">
            <v>Warninglid WTW</v>
          </cell>
          <cell r="F327">
            <v>101905</v>
          </cell>
          <cell r="G327" t="str">
            <v>Goddards Green WTW</v>
          </cell>
          <cell r="H327">
            <v>0</v>
          </cell>
          <cell r="I327">
            <v>13.6</v>
          </cell>
          <cell r="J327">
            <v>0</v>
          </cell>
          <cell r="K327">
            <v>0</v>
          </cell>
          <cell r="L327">
            <v>0</v>
          </cell>
          <cell r="M327">
            <v>0</v>
          </cell>
          <cell r="N327">
            <v>0</v>
          </cell>
          <cell r="O327">
            <v>13.6</v>
          </cell>
          <cell r="R327" t="str">
            <v>Remove loads from Sludge Tank</v>
          </cell>
          <cell r="S327" t="str">
            <v>Susie Harries</v>
          </cell>
          <cell r="T327">
            <v>3</v>
          </cell>
          <cell r="U327">
            <v>4</v>
          </cell>
          <cell r="V327">
            <v>176.79999999999998</v>
          </cell>
          <cell r="W327" t="str">
            <v>4 Weeks</v>
          </cell>
        </row>
        <row r="328">
          <cell r="D328">
            <v>100483</v>
          </cell>
          <cell r="E328" t="str">
            <v>Wartling WTW</v>
          </cell>
          <cell r="F328">
            <v>100532</v>
          </cell>
          <cell r="G328" t="str">
            <v>Hailsham North WTW</v>
          </cell>
          <cell r="H328">
            <v>0</v>
          </cell>
          <cell r="I328">
            <v>9.1</v>
          </cell>
          <cell r="J328">
            <v>0</v>
          </cell>
          <cell r="K328">
            <v>0</v>
          </cell>
          <cell r="L328">
            <v>0</v>
          </cell>
          <cell r="M328">
            <v>0</v>
          </cell>
          <cell r="N328">
            <v>0</v>
          </cell>
          <cell r="O328">
            <v>9.1</v>
          </cell>
          <cell r="S328" t="str">
            <v>Paul Clark</v>
          </cell>
          <cell r="T328">
            <v>2</v>
          </cell>
          <cell r="U328">
            <v>4</v>
          </cell>
          <cell r="V328">
            <v>78.86666666666666</v>
          </cell>
          <cell r="W328" t="str">
            <v>6 Weeks</v>
          </cell>
        </row>
        <row r="329">
          <cell r="D329">
            <v>100901</v>
          </cell>
          <cell r="E329" t="str">
            <v>Washwell Lane Wadhurst WTW</v>
          </cell>
          <cell r="F329">
            <v>100532</v>
          </cell>
          <cell r="G329" t="str">
            <v>Hailsham North WTW</v>
          </cell>
          <cell r="H329">
            <v>9.1</v>
          </cell>
          <cell r="I329">
            <v>0</v>
          </cell>
          <cell r="J329">
            <v>0</v>
          </cell>
          <cell r="K329">
            <v>9.1</v>
          </cell>
          <cell r="L329">
            <v>0</v>
          </cell>
          <cell r="M329">
            <v>0</v>
          </cell>
          <cell r="N329">
            <v>0</v>
          </cell>
          <cell r="O329">
            <v>18.2</v>
          </cell>
          <cell r="S329" t="str">
            <v>Pramila Phuyal</v>
          </cell>
          <cell r="T329">
            <v>2</v>
          </cell>
          <cell r="U329">
            <v>3</v>
          </cell>
          <cell r="V329">
            <v>946.4</v>
          </cell>
          <cell r="W329" t="str">
            <v>Weekly</v>
          </cell>
        </row>
        <row r="330">
          <cell r="D330">
            <v>101286</v>
          </cell>
          <cell r="E330" t="str">
            <v>Wateringbury WTW</v>
          </cell>
          <cell r="F330">
            <v>101208</v>
          </cell>
          <cell r="G330" t="str">
            <v>Aylesford WTW</v>
          </cell>
          <cell r="H330">
            <v>13.6</v>
          </cell>
          <cell r="I330">
            <v>13.6</v>
          </cell>
          <cell r="J330">
            <v>40.799999999999997</v>
          </cell>
          <cell r="K330">
            <v>13.6</v>
          </cell>
          <cell r="L330">
            <v>13.6</v>
          </cell>
          <cell r="M330">
            <v>13.6</v>
          </cell>
          <cell r="N330">
            <v>0</v>
          </cell>
          <cell r="O330">
            <v>108.79999999999998</v>
          </cell>
          <cell r="R330" t="str">
            <v>Critical Site.Mondays-Fridays Loads NOT to be removed before 0900hrs as op needs to de-water SHT. No restrictions on Saturday</v>
          </cell>
          <cell r="S330" t="str">
            <v>Rafal Kaminski</v>
          </cell>
          <cell r="T330">
            <v>3</v>
          </cell>
          <cell r="U330">
            <v>3</v>
          </cell>
          <cell r="V330">
            <v>5657.5999999999995</v>
          </cell>
          <cell r="W330" t="str">
            <v>Weekly</v>
          </cell>
        </row>
        <row r="331">
          <cell r="D331">
            <v>110654</v>
          </cell>
          <cell r="E331" t="str">
            <v>WEATHERLEES HILL B WTW</v>
          </cell>
          <cell r="F331">
            <v>101753</v>
          </cell>
          <cell r="G331" t="str">
            <v>Ashford WTW</v>
          </cell>
          <cell r="H331">
            <v>0</v>
          </cell>
          <cell r="I331">
            <v>0</v>
          </cell>
          <cell r="J331">
            <v>0</v>
          </cell>
          <cell r="K331">
            <v>0</v>
          </cell>
          <cell r="L331">
            <v>0</v>
          </cell>
          <cell r="M331">
            <v>0</v>
          </cell>
          <cell r="N331">
            <v>0</v>
          </cell>
          <cell r="O331">
            <v>0</v>
          </cell>
          <cell r="S331" t="str">
            <v>Andy Lowe</v>
          </cell>
          <cell r="T331">
            <v>6</v>
          </cell>
          <cell r="U331">
            <v>6</v>
          </cell>
          <cell r="V331">
            <v>0</v>
          </cell>
          <cell r="W331" t="str">
            <v>AD HOC</v>
          </cell>
        </row>
        <row r="332">
          <cell r="D332">
            <v>101758</v>
          </cell>
          <cell r="E332" t="str">
            <v>West Hoathly WTW</v>
          </cell>
          <cell r="F332">
            <v>100676</v>
          </cell>
          <cell r="G332" t="str">
            <v>Scaynes Hill WTW</v>
          </cell>
          <cell r="H332">
            <v>36.4</v>
          </cell>
          <cell r="I332">
            <v>0</v>
          </cell>
          <cell r="J332">
            <v>0</v>
          </cell>
          <cell r="K332">
            <v>0</v>
          </cell>
          <cell r="L332">
            <v>0</v>
          </cell>
          <cell r="M332">
            <v>0</v>
          </cell>
          <cell r="N332">
            <v>0</v>
          </cell>
          <cell r="O332">
            <v>36.4</v>
          </cell>
          <cell r="R332" t="str">
            <v>Loads to be removed Monday between 0800-1200hrs, Drivers must CLOSE the gate (approx 1/2 way up entrance path)after them. There is now a pin pad with a code to get in, the code is 1470/9378</v>
          </cell>
          <cell r="S332" t="str">
            <v>Christos Pierides</v>
          </cell>
          <cell r="T332">
            <v>4</v>
          </cell>
          <cell r="U332">
            <v>4</v>
          </cell>
          <cell r="V332">
            <v>1892.8</v>
          </cell>
          <cell r="W332" t="str">
            <v>Weekly</v>
          </cell>
        </row>
        <row r="333">
          <cell r="D333">
            <v>103282</v>
          </cell>
          <cell r="E333" t="str">
            <v>West Hythe K WTW</v>
          </cell>
          <cell r="F333">
            <v>101753</v>
          </cell>
          <cell r="G333" t="str">
            <v>Ashford WTW</v>
          </cell>
          <cell r="H333">
            <v>54.6</v>
          </cell>
          <cell r="I333">
            <v>54.6</v>
          </cell>
          <cell r="J333">
            <v>54.6</v>
          </cell>
          <cell r="K333">
            <v>54.6</v>
          </cell>
          <cell r="L333">
            <v>54.6</v>
          </cell>
          <cell r="M333">
            <v>27.3</v>
          </cell>
          <cell r="N333">
            <v>0</v>
          </cell>
          <cell r="O333">
            <v>300.3</v>
          </cell>
          <cell r="R333" t="str">
            <v>All sludge loads to be taken from the PST, hoses to be put over the side as there is no Bauer coupling Any issues contact Paul Williams 07880259126 Tom Payne 07880132393</v>
          </cell>
          <cell r="S333" t="str">
            <v>Kheli Mhlanga</v>
          </cell>
          <cell r="T333">
            <v>6</v>
          </cell>
          <cell r="U333">
            <v>6</v>
          </cell>
          <cell r="V333">
            <v>15615.6</v>
          </cell>
          <cell r="W333" t="str">
            <v>Weekly</v>
          </cell>
        </row>
        <row r="334">
          <cell r="D334">
            <v>102927</v>
          </cell>
          <cell r="E334" t="str">
            <v>West Marden WTW</v>
          </cell>
          <cell r="F334">
            <v>102480</v>
          </cell>
          <cell r="G334" t="str">
            <v>Budds Farm Havant WTW</v>
          </cell>
          <cell r="H334">
            <v>0</v>
          </cell>
          <cell r="I334">
            <v>0</v>
          </cell>
          <cell r="J334">
            <v>13.6</v>
          </cell>
          <cell r="K334">
            <v>0</v>
          </cell>
          <cell r="L334">
            <v>0</v>
          </cell>
          <cell r="M334">
            <v>0</v>
          </cell>
          <cell r="N334">
            <v>0</v>
          </cell>
          <cell r="O334">
            <v>13.6</v>
          </cell>
          <cell r="R334" t="str">
            <v>Please contact Alan Morgan 07880 258507  to arrange a time to meet on site. 1.5k to be removed from either end of duty tank. Duty sign to be switched to other tank after desludge.</v>
          </cell>
          <cell r="S334" t="str">
            <v>Charlotte Widdows</v>
          </cell>
          <cell r="T334">
            <v>3</v>
          </cell>
          <cell r="U334">
            <v>4</v>
          </cell>
          <cell r="V334">
            <v>353.59999999999997</v>
          </cell>
          <cell r="W334" t="str">
            <v>Fortnightly</v>
          </cell>
        </row>
        <row r="335">
          <cell r="D335">
            <v>100359</v>
          </cell>
          <cell r="E335" t="str">
            <v>West Wellow WTW</v>
          </cell>
          <cell r="F335">
            <v>103202</v>
          </cell>
          <cell r="G335" t="str">
            <v>Slowhill Copse Marchwood WTW</v>
          </cell>
          <cell r="H335">
            <v>27.2</v>
          </cell>
          <cell r="I335">
            <v>0</v>
          </cell>
          <cell r="J335">
            <v>13.6</v>
          </cell>
          <cell r="K335">
            <v>0</v>
          </cell>
          <cell r="L335">
            <v>13.6</v>
          </cell>
          <cell r="M335">
            <v>0</v>
          </cell>
          <cell r="N335">
            <v>0</v>
          </cell>
          <cell r="O335">
            <v>54.4</v>
          </cell>
          <cell r="R335" t="str">
            <v>Driver to load from the sludge tank with the unlocked valve only, part of new sludge plan for site.</v>
          </cell>
          <cell r="S335" t="str">
            <v>Rachael Giles</v>
          </cell>
          <cell r="T335">
            <v>3</v>
          </cell>
          <cell r="U335">
            <v>3</v>
          </cell>
          <cell r="V335">
            <v>2828.7999999999997</v>
          </cell>
          <cell r="W335" t="str">
            <v>Weekly</v>
          </cell>
        </row>
        <row r="336">
          <cell r="D336">
            <v>102079</v>
          </cell>
          <cell r="E336" t="str">
            <v>Westbere WTW</v>
          </cell>
          <cell r="F336">
            <v>101631</v>
          </cell>
          <cell r="G336" t="str">
            <v>Canterbury WTW</v>
          </cell>
          <cell r="H336">
            <v>18.2</v>
          </cell>
          <cell r="I336">
            <v>0</v>
          </cell>
          <cell r="J336">
            <v>18.2</v>
          </cell>
          <cell r="K336">
            <v>0</v>
          </cell>
          <cell r="L336">
            <v>18.2</v>
          </cell>
          <cell r="M336">
            <v>0</v>
          </cell>
          <cell r="N336">
            <v>0</v>
          </cell>
          <cell r="O336">
            <v>54.599999999999994</v>
          </cell>
          <cell r="R336" t="str">
            <v>AM collection for sludge loads</v>
          </cell>
          <cell r="S336" t="str">
            <v>Andy Lowe</v>
          </cell>
          <cell r="T336">
            <v>3</v>
          </cell>
          <cell r="U336">
            <v>3</v>
          </cell>
          <cell r="V336">
            <v>2839.2</v>
          </cell>
          <cell r="W336" t="str">
            <v>Weekly</v>
          </cell>
        </row>
        <row r="337">
          <cell r="D337">
            <v>102818</v>
          </cell>
          <cell r="E337" t="str">
            <v>Westfield WTW</v>
          </cell>
          <cell r="F337">
            <v>100532</v>
          </cell>
          <cell r="G337" t="str">
            <v>Hailsham North WTW</v>
          </cell>
          <cell r="H337">
            <v>18.2</v>
          </cell>
          <cell r="I337">
            <v>0</v>
          </cell>
          <cell r="J337">
            <v>18.2</v>
          </cell>
          <cell r="K337">
            <v>0</v>
          </cell>
          <cell r="L337">
            <v>18.2</v>
          </cell>
          <cell r="M337">
            <v>0</v>
          </cell>
          <cell r="N337">
            <v>0</v>
          </cell>
          <cell r="O337">
            <v>54.599999999999994</v>
          </cell>
          <cell r="R337" t="str">
            <v>Please take the scheduled sludge load from the tank with the cone next to it. Fridays 4k load always be taken after 10:00 am for site compliance reasons</v>
          </cell>
          <cell r="S337" t="str">
            <v>Elspeth Gibson</v>
          </cell>
          <cell r="T337">
            <v>4</v>
          </cell>
          <cell r="U337">
            <v>4</v>
          </cell>
          <cell r="V337">
            <v>2839.2</v>
          </cell>
          <cell r="W337" t="str">
            <v>Weekly</v>
          </cell>
        </row>
        <row r="338">
          <cell r="D338">
            <v>103131</v>
          </cell>
          <cell r="E338" t="str">
            <v>Westmeston WTW</v>
          </cell>
          <cell r="F338">
            <v>101905</v>
          </cell>
          <cell r="G338" t="str">
            <v>Goddards Green WTW</v>
          </cell>
          <cell r="H338">
            <v>0</v>
          </cell>
          <cell r="I338">
            <v>9.1</v>
          </cell>
          <cell r="J338">
            <v>0</v>
          </cell>
          <cell r="K338">
            <v>0</v>
          </cell>
          <cell r="L338">
            <v>0</v>
          </cell>
          <cell r="M338">
            <v>0</v>
          </cell>
          <cell r="N338">
            <v>0</v>
          </cell>
          <cell r="O338">
            <v>9.1</v>
          </cell>
          <cell r="R338" t="str">
            <v>Phone Site contact Chris Hassett 07542 395937 1 hour before with ETA, OP must be on site.</v>
          </cell>
          <cell r="S338" t="str">
            <v>Graeme Vincent</v>
          </cell>
          <cell r="T338">
            <v>2</v>
          </cell>
          <cell r="U338">
            <v>2</v>
          </cell>
          <cell r="V338">
            <v>118.3</v>
          </cell>
          <cell r="W338" t="str">
            <v>4 Weeks</v>
          </cell>
        </row>
        <row r="339">
          <cell r="D339">
            <v>101520</v>
          </cell>
          <cell r="E339" t="str">
            <v>Westwell WTW</v>
          </cell>
          <cell r="F339">
            <v>101753</v>
          </cell>
          <cell r="G339" t="str">
            <v>Ashford WTW</v>
          </cell>
          <cell r="H339">
            <v>0</v>
          </cell>
          <cell r="I339">
            <v>0</v>
          </cell>
          <cell r="J339">
            <v>18.2</v>
          </cell>
          <cell r="K339">
            <v>0</v>
          </cell>
          <cell r="L339">
            <v>0</v>
          </cell>
          <cell r="M339">
            <v>0</v>
          </cell>
          <cell r="N339">
            <v>0</v>
          </cell>
          <cell r="O339">
            <v>18.2</v>
          </cell>
          <cell r="R339" t="str">
            <v>Call Andy Harris on 07469 401190 to arrange a time to meet on site between 0800 - 1000hrs. Operator must be on site to assist. Driver to carry 3" hose</v>
          </cell>
          <cell r="S339" t="str">
            <v>Andy Lowe</v>
          </cell>
          <cell r="T339">
            <v>4</v>
          </cell>
          <cell r="U339">
            <v>4</v>
          </cell>
          <cell r="V339">
            <v>236.6</v>
          </cell>
          <cell r="W339" t="str">
            <v>4 Weeks</v>
          </cell>
        </row>
        <row r="340">
          <cell r="D340">
            <v>101792</v>
          </cell>
          <cell r="E340" t="str">
            <v>Whatlington WTW</v>
          </cell>
          <cell r="F340">
            <v>101753</v>
          </cell>
          <cell r="G340" t="str">
            <v>Ashford WTW</v>
          </cell>
          <cell r="H340">
            <v>0</v>
          </cell>
          <cell r="I340">
            <v>4.5</v>
          </cell>
          <cell r="J340">
            <v>0</v>
          </cell>
          <cell r="K340">
            <v>0</v>
          </cell>
          <cell r="L340">
            <v>0</v>
          </cell>
          <cell r="M340">
            <v>0</v>
          </cell>
          <cell r="N340">
            <v>0</v>
          </cell>
          <cell r="O340">
            <v>4.5</v>
          </cell>
          <cell r="R340" t="str">
            <v>Collect from Final Settlement Tank, Then AerationTank to top up if required, Load to be done with Ewhurst Green,</v>
          </cell>
          <cell r="S340" t="str">
            <v>Paul Clark</v>
          </cell>
          <cell r="T340">
            <v>1</v>
          </cell>
          <cell r="U340">
            <v>4</v>
          </cell>
          <cell r="V340">
            <v>78</v>
          </cell>
          <cell r="W340" t="str">
            <v>3 Weeks</v>
          </cell>
        </row>
        <row r="341">
          <cell r="D341">
            <v>102274</v>
          </cell>
          <cell r="E341" t="str">
            <v>Whitchurch WTW</v>
          </cell>
          <cell r="F341">
            <v>101246</v>
          </cell>
          <cell r="G341" t="str">
            <v>Fullerton WTW</v>
          </cell>
          <cell r="H341">
            <v>54.6</v>
          </cell>
          <cell r="I341">
            <v>0</v>
          </cell>
          <cell r="J341">
            <v>0</v>
          </cell>
          <cell r="K341">
            <v>27.3</v>
          </cell>
          <cell r="L341">
            <v>0</v>
          </cell>
          <cell r="M341">
            <v>0</v>
          </cell>
          <cell r="N341">
            <v>0</v>
          </cell>
          <cell r="O341">
            <v>81.900000000000006</v>
          </cell>
          <cell r="S341" t="str">
            <v>James Moss</v>
          </cell>
          <cell r="T341">
            <v>6</v>
          </cell>
          <cell r="U341">
            <v>6</v>
          </cell>
          <cell r="V341">
            <v>4258.8</v>
          </cell>
          <cell r="W341" t="str">
            <v>Weekly</v>
          </cell>
        </row>
        <row r="342">
          <cell r="D342">
            <v>102893</v>
          </cell>
          <cell r="E342" t="str">
            <v>Whitegates Lane Wadhurst WTW</v>
          </cell>
          <cell r="F342">
            <v>101208</v>
          </cell>
          <cell r="G342" t="str">
            <v>Aylesford WTW</v>
          </cell>
          <cell r="H342">
            <v>18.2</v>
          </cell>
          <cell r="I342">
            <v>0</v>
          </cell>
          <cell r="J342">
            <v>18.2</v>
          </cell>
          <cell r="K342">
            <v>0</v>
          </cell>
          <cell r="L342">
            <v>18.2</v>
          </cell>
          <cell r="M342">
            <v>0</v>
          </cell>
          <cell r="N342">
            <v>0</v>
          </cell>
          <cell r="O342">
            <v>54.599999999999994</v>
          </cell>
          <cell r="R342" t="str">
            <v>Do not collect loads prior to 07:00 due to close proximity of customers' properties.</v>
          </cell>
          <cell r="S342" t="str">
            <v>Pramila Phuyal</v>
          </cell>
          <cell r="T342">
            <v>4</v>
          </cell>
          <cell r="U342">
            <v>4</v>
          </cell>
          <cell r="V342">
            <v>2839.2</v>
          </cell>
          <cell r="W342" t="str">
            <v>Weekly</v>
          </cell>
        </row>
        <row r="343">
          <cell r="D343">
            <v>100282</v>
          </cell>
          <cell r="E343" t="str">
            <v>Whiteparish WTW</v>
          </cell>
          <cell r="F343">
            <v>103202</v>
          </cell>
          <cell r="G343" t="str">
            <v>Slowhill Copse Marchwood WTW</v>
          </cell>
          <cell r="H343">
            <v>0</v>
          </cell>
          <cell r="I343">
            <v>0</v>
          </cell>
          <cell r="J343">
            <v>0</v>
          </cell>
          <cell r="K343">
            <v>18.2</v>
          </cell>
          <cell r="L343">
            <v>0</v>
          </cell>
          <cell r="M343">
            <v>0</v>
          </cell>
          <cell r="N343">
            <v>0</v>
          </cell>
          <cell r="O343">
            <v>18.2</v>
          </cell>
          <cell r="R343" t="str">
            <v>Driver to contact Scott Hutchings 07880 259008 or Roy 07876 844031 to check where to remove the sludge from</v>
          </cell>
          <cell r="S343" t="str">
            <v>Rachael Giles</v>
          </cell>
          <cell r="T343">
            <v>4</v>
          </cell>
          <cell r="U343">
            <v>4</v>
          </cell>
          <cell r="V343">
            <v>946.4</v>
          </cell>
          <cell r="W343" t="str">
            <v>Weekly</v>
          </cell>
        </row>
        <row r="344">
          <cell r="D344">
            <v>102535</v>
          </cell>
          <cell r="E344" t="str">
            <v>Whitewall Creek WTW</v>
          </cell>
          <cell r="F344">
            <v>101794</v>
          </cell>
          <cell r="G344" t="str">
            <v>Gravesend WTW</v>
          </cell>
          <cell r="H344">
            <v>54.6</v>
          </cell>
          <cell r="I344">
            <v>54.6</v>
          </cell>
          <cell r="J344">
            <v>27.3</v>
          </cell>
          <cell r="K344">
            <v>54.6</v>
          </cell>
          <cell r="L344">
            <v>54.6</v>
          </cell>
          <cell r="M344">
            <v>81.900000000000006</v>
          </cell>
          <cell r="N344">
            <v>0</v>
          </cell>
          <cell r="O344">
            <v>327.60000000000002</v>
          </cell>
          <cell r="R344" t="str">
            <v>Mon - Fri No loads to be taken before 09:00 until Further Notice. Sat - no restriction</v>
          </cell>
          <cell r="S344" t="str">
            <v>Jasmine Cordero</v>
          </cell>
          <cell r="T344">
            <v>6</v>
          </cell>
          <cell r="U344">
            <v>6</v>
          </cell>
          <cell r="V344">
            <v>17035.2</v>
          </cell>
          <cell r="W344" t="str">
            <v>Weekly</v>
          </cell>
        </row>
        <row r="345">
          <cell r="D345">
            <v>102292</v>
          </cell>
          <cell r="E345" t="str">
            <v>Wickham WTW</v>
          </cell>
          <cell r="F345">
            <v>103202</v>
          </cell>
          <cell r="G345" t="str">
            <v>Slowhill Copse Marchwood WTW</v>
          </cell>
          <cell r="H345">
            <v>0</v>
          </cell>
          <cell r="I345">
            <v>18.2</v>
          </cell>
          <cell r="J345">
            <v>0</v>
          </cell>
          <cell r="K345">
            <v>0</v>
          </cell>
          <cell r="L345">
            <v>0</v>
          </cell>
          <cell r="M345">
            <v>0</v>
          </cell>
          <cell r="N345">
            <v>0</v>
          </cell>
          <cell r="O345">
            <v>18.2</v>
          </cell>
          <cell r="R345" t="str">
            <v>Tanker to load from the tank that sign on and pipework set up in</v>
          </cell>
          <cell r="S345" t="str">
            <v>Charlotte Widdows</v>
          </cell>
          <cell r="T345">
            <v>4</v>
          </cell>
          <cell r="U345">
            <v>4</v>
          </cell>
          <cell r="V345">
            <v>946.4</v>
          </cell>
          <cell r="W345" t="str">
            <v>Weekly</v>
          </cell>
        </row>
        <row r="346">
          <cell r="D346">
            <v>102288</v>
          </cell>
          <cell r="E346" t="str">
            <v>Willow Wood St Lawrence WTW</v>
          </cell>
          <cell r="F346">
            <v>108922</v>
          </cell>
          <cell r="G346" t="str">
            <v>Sandown New WTW</v>
          </cell>
          <cell r="H346">
            <v>0</v>
          </cell>
          <cell r="I346">
            <v>0</v>
          </cell>
          <cell r="J346">
            <v>0</v>
          </cell>
          <cell r="K346">
            <v>0</v>
          </cell>
          <cell r="L346">
            <v>13.6</v>
          </cell>
          <cell r="M346">
            <v>0</v>
          </cell>
          <cell r="N346">
            <v>0</v>
          </cell>
          <cell r="O346">
            <v>13.6</v>
          </cell>
          <cell r="R346" t="str">
            <v xml:space="preserve">Driver to liaise with Site Operator John Dudok 07880 297849. Op mustbe in attendance. </v>
          </cell>
          <cell r="S346" t="str">
            <v>Claudia Slevin</v>
          </cell>
          <cell r="T346">
            <v>3</v>
          </cell>
          <cell r="U346">
            <v>3</v>
          </cell>
          <cell r="V346">
            <v>353.59999999999997</v>
          </cell>
          <cell r="W346" t="str">
            <v>Fortnightly</v>
          </cell>
        </row>
        <row r="347">
          <cell r="D347">
            <v>103200</v>
          </cell>
          <cell r="E347" t="str">
            <v>Wilmington WTW</v>
          </cell>
          <cell r="F347">
            <v>100532</v>
          </cell>
          <cell r="G347" t="str">
            <v>Hailsham North WTW</v>
          </cell>
          <cell r="H347">
            <v>0</v>
          </cell>
          <cell r="I347">
            <v>0</v>
          </cell>
          <cell r="J347">
            <v>0</v>
          </cell>
          <cell r="K347">
            <v>0</v>
          </cell>
          <cell r="L347">
            <v>18.2</v>
          </cell>
          <cell r="M347">
            <v>0</v>
          </cell>
          <cell r="N347">
            <v>0</v>
          </cell>
          <cell r="O347">
            <v>18.2</v>
          </cell>
          <cell r="S347" t="str">
            <v>Acelya Cakariz-Hayes</v>
          </cell>
          <cell r="T347">
            <v>4</v>
          </cell>
          <cell r="U347">
            <v>4</v>
          </cell>
          <cell r="V347">
            <v>946.4</v>
          </cell>
          <cell r="W347" t="str">
            <v>Weekly</v>
          </cell>
        </row>
        <row r="348">
          <cell r="D348">
            <v>100603</v>
          </cell>
          <cell r="E348" t="str">
            <v>Winchelsea Beach WTW</v>
          </cell>
          <cell r="F348">
            <v>101753</v>
          </cell>
          <cell r="G348" t="str">
            <v>Ashford WTW</v>
          </cell>
          <cell r="H348">
            <v>18.2</v>
          </cell>
          <cell r="I348">
            <v>0</v>
          </cell>
          <cell r="J348">
            <v>0</v>
          </cell>
          <cell r="K348">
            <v>18.2</v>
          </cell>
          <cell r="L348">
            <v>0</v>
          </cell>
          <cell r="M348">
            <v>0</v>
          </cell>
          <cell r="N348">
            <v>0</v>
          </cell>
          <cell r="O348">
            <v>36.4</v>
          </cell>
          <cell r="R348" t="str">
            <v>Take loads from the Works Return Well. Stick to the speed limit and watch out for children, pets etc, best behaviour when servicing this site, max 10mph. Keep gates closed at all times</v>
          </cell>
          <cell r="S348" t="str">
            <v>Elspeth Gibson</v>
          </cell>
          <cell r="T348">
            <v>3</v>
          </cell>
          <cell r="U348">
            <v>4</v>
          </cell>
          <cell r="V348">
            <v>1892.8</v>
          </cell>
          <cell r="W348" t="str">
            <v>Weekly</v>
          </cell>
        </row>
        <row r="349">
          <cell r="D349">
            <v>101645</v>
          </cell>
          <cell r="E349" t="str">
            <v>Windmill Hill Herstmonceux WTW</v>
          </cell>
          <cell r="F349">
            <v>100532</v>
          </cell>
          <cell r="G349" t="str">
            <v>Hailsham North WTW</v>
          </cell>
          <cell r="H349">
            <v>18.2</v>
          </cell>
          <cell r="I349">
            <v>0</v>
          </cell>
          <cell r="J349">
            <v>0</v>
          </cell>
          <cell r="K349">
            <v>0</v>
          </cell>
          <cell r="L349">
            <v>18.2</v>
          </cell>
          <cell r="M349">
            <v>0</v>
          </cell>
          <cell r="N349">
            <v>0</v>
          </cell>
          <cell r="O349">
            <v>36.4</v>
          </cell>
          <cell r="R349" t="str">
            <v>Tanker must be fully inside site before removing load. Loads Not to be Dropped under any circumstances. Loads to be removed PM only - take the scheduled loads from the SHT by the entrance gate. Pete Stonham – 07880132426”</v>
          </cell>
          <cell r="S349" t="str">
            <v>Paul Clark</v>
          </cell>
          <cell r="T349">
            <v>3</v>
          </cell>
          <cell r="U349" t="str">
            <v>4k</v>
          </cell>
          <cell r="V349">
            <v>1892.8</v>
          </cell>
          <cell r="W349" t="str">
            <v>Weekly</v>
          </cell>
        </row>
        <row r="350">
          <cell r="D350">
            <v>101012</v>
          </cell>
          <cell r="E350" t="str">
            <v>Wineham WTW</v>
          </cell>
          <cell r="F350">
            <v>101905</v>
          </cell>
          <cell r="G350" t="str">
            <v>Goddards Green WTW</v>
          </cell>
          <cell r="H350">
            <v>0</v>
          </cell>
          <cell r="I350">
            <v>0</v>
          </cell>
          <cell r="J350">
            <v>0</v>
          </cell>
          <cell r="K350">
            <v>9.1</v>
          </cell>
          <cell r="L350">
            <v>0</v>
          </cell>
          <cell r="M350">
            <v>0</v>
          </cell>
          <cell r="N350">
            <v>0</v>
          </cell>
          <cell r="O350">
            <v>9.1</v>
          </cell>
          <cell r="S350" t="str">
            <v>Mark Hunton</v>
          </cell>
          <cell r="T350">
            <v>2</v>
          </cell>
          <cell r="U350">
            <v>3</v>
          </cell>
          <cell r="V350">
            <v>118.3</v>
          </cell>
          <cell r="W350" t="str">
            <v>4 Weeks</v>
          </cell>
        </row>
        <row r="351">
          <cell r="D351">
            <v>101767</v>
          </cell>
          <cell r="E351" t="str">
            <v>Wisborough Green WTW</v>
          </cell>
          <cell r="F351">
            <v>107426</v>
          </cell>
          <cell r="G351" t="str">
            <v>Ford WTW</v>
          </cell>
          <cell r="H351">
            <v>0</v>
          </cell>
          <cell r="I351">
            <v>27.2</v>
          </cell>
          <cell r="J351">
            <v>0</v>
          </cell>
          <cell r="K351">
            <v>0</v>
          </cell>
          <cell r="L351">
            <v>13.6</v>
          </cell>
          <cell r="M351">
            <v>0</v>
          </cell>
          <cell r="N351">
            <v>0</v>
          </cell>
          <cell r="O351">
            <v>40.799999999999997</v>
          </cell>
          <cell r="R351" t="str">
            <v>Remove load from Sludge Holding Tank. Driver to contact Clive Durman 07880 132412 on each visit</v>
          </cell>
          <cell r="S351" t="str">
            <v>Susie Harries</v>
          </cell>
          <cell r="T351">
            <v>3</v>
          </cell>
          <cell r="U351">
            <v>4</v>
          </cell>
          <cell r="V351">
            <v>2121.6</v>
          </cell>
          <cell r="W351" t="str">
            <v>Weekly</v>
          </cell>
        </row>
        <row r="352">
          <cell r="D352">
            <v>103135</v>
          </cell>
          <cell r="E352" t="str">
            <v>Wiston WTW</v>
          </cell>
          <cell r="F352">
            <v>102406</v>
          </cell>
          <cell r="G352" t="str">
            <v>Goddards Green WTW</v>
          </cell>
          <cell r="H352">
            <v>0</v>
          </cell>
          <cell r="I352">
            <v>0</v>
          </cell>
          <cell r="J352">
            <v>13.6</v>
          </cell>
          <cell r="K352">
            <v>0</v>
          </cell>
          <cell r="L352">
            <v>0</v>
          </cell>
          <cell r="M352">
            <v>0</v>
          </cell>
          <cell r="N352">
            <v>0</v>
          </cell>
          <cell r="O352">
            <v>13.6</v>
          </cell>
          <cell r="R352" t="str">
            <v>Suck out the flow/measurement sample chamber as well as the Normal Sludge Tank. Please can driver contact Warren Matthews 07770 700212 1 hour before attending so he can meet him on site</v>
          </cell>
          <cell r="S352" t="str">
            <v>Mark Hunton</v>
          </cell>
          <cell r="T352">
            <v>3</v>
          </cell>
          <cell r="U352">
            <v>3</v>
          </cell>
          <cell r="V352">
            <v>353.59999999999997</v>
          </cell>
          <cell r="W352" t="str">
            <v>Fortnightly</v>
          </cell>
        </row>
        <row r="353">
          <cell r="D353">
            <v>102385</v>
          </cell>
          <cell r="E353" t="str">
            <v>Wittersham WTW</v>
          </cell>
          <cell r="F353">
            <v>101753</v>
          </cell>
          <cell r="G353" t="str">
            <v>Ashford WTW</v>
          </cell>
          <cell r="H353">
            <v>0</v>
          </cell>
          <cell r="I353">
            <v>0</v>
          </cell>
          <cell r="J353">
            <v>0</v>
          </cell>
          <cell r="K353">
            <v>0</v>
          </cell>
          <cell r="L353">
            <v>18.2</v>
          </cell>
          <cell r="M353">
            <v>0</v>
          </cell>
          <cell r="N353">
            <v>0</v>
          </cell>
          <cell r="O353">
            <v>18.2</v>
          </cell>
          <cell r="R353" t="str">
            <v>Combi lock code 1623</v>
          </cell>
          <cell r="S353" t="str">
            <v>Elspeth Gibson</v>
          </cell>
          <cell r="T353">
            <v>4</v>
          </cell>
          <cell r="U353">
            <v>4</v>
          </cell>
          <cell r="V353">
            <v>946.4</v>
          </cell>
          <cell r="W353" t="str">
            <v>Weekly</v>
          </cell>
        </row>
        <row r="354">
          <cell r="D354">
            <v>100222</v>
          </cell>
          <cell r="E354" t="str">
            <v>Wivelsfield WTW</v>
          </cell>
          <cell r="F354">
            <v>101905</v>
          </cell>
          <cell r="G354" t="str">
            <v>Goddards Green WTW</v>
          </cell>
          <cell r="H354">
            <v>18.2</v>
          </cell>
          <cell r="I354">
            <v>0</v>
          </cell>
          <cell r="J354">
            <v>18.2</v>
          </cell>
          <cell r="K354">
            <v>0</v>
          </cell>
          <cell r="L354">
            <v>36.4</v>
          </cell>
          <cell r="M354">
            <v>0</v>
          </cell>
          <cell r="N354">
            <v>0</v>
          </cell>
          <cell r="O354">
            <v>72.8</v>
          </cell>
          <cell r="R354" t="str">
            <v xml:space="preserve">Critical Site, REVERSE INTO SITE </v>
          </cell>
          <cell r="S354" t="str">
            <v>Graeme Vincent</v>
          </cell>
          <cell r="T354">
            <v>4</v>
          </cell>
          <cell r="U354">
            <v>4</v>
          </cell>
          <cell r="V354">
            <v>3785.6</v>
          </cell>
          <cell r="W354" t="str">
            <v>Weekly</v>
          </cell>
        </row>
        <row r="355">
          <cell r="D355">
            <v>100448</v>
          </cell>
          <cell r="E355" t="str">
            <v>Woodchurch WTW</v>
          </cell>
          <cell r="F355">
            <v>101753</v>
          </cell>
          <cell r="G355" t="str">
            <v>Ashford WTW</v>
          </cell>
          <cell r="H355">
            <v>13.6</v>
          </cell>
          <cell r="I355">
            <v>0</v>
          </cell>
          <cell r="J355">
            <v>0</v>
          </cell>
          <cell r="K355">
            <v>13.6</v>
          </cell>
          <cell r="L355">
            <v>0</v>
          </cell>
          <cell r="M355">
            <v>0</v>
          </cell>
          <cell r="N355">
            <v>0</v>
          </cell>
          <cell r="O355">
            <v>27.2</v>
          </cell>
          <cell r="R355" t="str">
            <v>Collect load from SHT</v>
          </cell>
          <cell r="S355" t="str">
            <v>Kieran Waller</v>
          </cell>
          <cell r="T355">
            <v>4</v>
          </cell>
          <cell r="U355">
            <v>4</v>
          </cell>
          <cell r="V355">
            <v>1414.3999999999999</v>
          </cell>
          <cell r="W355" t="str">
            <v>Weekly</v>
          </cell>
        </row>
        <row r="356">
          <cell r="D356">
            <v>102604</v>
          </cell>
          <cell r="E356" t="str">
            <v>Woolston WTW</v>
          </cell>
          <cell r="F356">
            <v>100592</v>
          </cell>
          <cell r="G356" t="str">
            <v>Peel Common WTW</v>
          </cell>
          <cell r="H356">
            <v>0</v>
          </cell>
          <cell r="I356">
            <v>0</v>
          </cell>
          <cell r="J356">
            <v>0</v>
          </cell>
          <cell r="K356">
            <v>0</v>
          </cell>
          <cell r="L356">
            <v>0</v>
          </cell>
          <cell r="M356">
            <v>0</v>
          </cell>
          <cell r="N356">
            <v>0</v>
          </cell>
          <cell r="O356">
            <v>0</v>
          </cell>
          <cell r="S356" t="str">
            <v>Dan Freeman</v>
          </cell>
          <cell r="T356">
            <v>6</v>
          </cell>
          <cell r="U356">
            <v>6</v>
          </cell>
          <cell r="V356">
            <v>0</v>
          </cell>
          <cell r="W356" t="str">
            <v>AD HOC</v>
          </cell>
        </row>
        <row r="357">
          <cell r="D357">
            <v>100352</v>
          </cell>
          <cell r="E357" t="str">
            <v>Wouldham WTW</v>
          </cell>
          <cell r="F357">
            <v>102708</v>
          </cell>
          <cell r="G357" t="str">
            <v>Ham Hill WTW</v>
          </cell>
          <cell r="H357">
            <v>0</v>
          </cell>
          <cell r="I357">
            <v>0</v>
          </cell>
          <cell r="J357">
            <v>0</v>
          </cell>
          <cell r="K357">
            <v>0</v>
          </cell>
          <cell r="L357">
            <v>18.2</v>
          </cell>
          <cell r="M357">
            <v>0</v>
          </cell>
          <cell r="N357">
            <v>0</v>
          </cell>
          <cell r="O357">
            <v>18.2</v>
          </cell>
          <cell r="S357" t="str">
            <v>Jasmine Cordero</v>
          </cell>
          <cell r="T357">
            <v>4</v>
          </cell>
          <cell r="U357">
            <v>4</v>
          </cell>
          <cell r="V357">
            <v>946.4</v>
          </cell>
          <cell r="W357" t="str">
            <v>Weekly</v>
          </cell>
        </row>
        <row r="358">
          <cell r="D358">
            <v>102198</v>
          </cell>
          <cell r="E358" t="str">
            <v>Wroxall WTW</v>
          </cell>
          <cell r="F358">
            <v>108922</v>
          </cell>
          <cell r="G358" t="str">
            <v>Sandown New WTW</v>
          </cell>
          <cell r="H358">
            <v>13.6</v>
          </cell>
          <cell r="I358">
            <v>13.6</v>
          </cell>
          <cell r="J358">
            <v>0</v>
          </cell>
          <cell r="K358">
            <v>13.6</v>
          </cell>
          <cell r="L358">
            <v>13.6</v>
          </cell>
          <cell r="M358">
            <v>0</v>
          </cell>
          <cell r="N358">
            <v>0</v>
          </cell>
          <cell r="O358">
            <v>54.4</v>
          </cell>
          <cell r="R358" t="str">
            <v>Each load to be taken out of the Sludge Holding Tank.</v>
          </cell>
          <cell r="S358" t="str">
            <v>Claudia Slevin</v>
          </cell>
          <cell r="T358">
            <v>3</v>
          </cell>
          <cell r="U358">
            <v>3</v>
          </cell>
          <cell r="V358">
            <v>2828.7999999999997</v>
          </cell>
          <cell r="W358" t="str">
            <v>Weekly</v>
          </cell>
        </row>
        <row r="359">
          <cell r="D359">
            <v>103101</v>
          </cell>
          <cell r="E359" t="str">
            <v>Wye WTW (Week 1)</v>
          </cell>
          <cell r="F359">
            <v>101753</v>
          </cell>
          <cell r="G359" t="str">
            <v>Ashford WTW</v>
          </cell>
          <cell r="H359">
            <v>13.6</v>
          </cell>
          <cell r="I359">
            <v>0</v>
          </cell>
          <cell r="J359">
            <v>0</v>
          </cell>
          <cell r="K359">
            <v>0</v>
          </cell>
          <cell r="L359">
            <v>13.6</v>
          </cell>
          <cell r="M359">
            <v>0</v>
          </cell>
          <cell r="N359">
            <v>0</v>
          </cell>
          <cell r="O359">
            <v>27.2</v>
          </cell>
          <cell r="R359" t="str">
            <v>Remove Load from SHT</v>
          </cell>
          <cell r="S359" t="str">
            <v>Andy Lowe</v>
          </cell>
          <cell r="T359">
            <v>3</v>
          </cell>
          <cell r="U359">
            <v>3</v>
          </cell>
          <cell r="V359">
            <v>707.19999999999993</v>
          </cell>
          <cell r="W359" t="str">
            <v>Fortnightly</v>
          </cell>
        </row>
        <row r="360">
          <cell r="D360">
            <v>103101</v>
          </cell>
          <cell r="E360" t="str">
            <v>Wye WTW (Week 2)</v>
          </cell>
          <cell r="F360">
            <v>101753</v>
          </cell>
          <cell r="G360" t="str">
            <v>Ashford WTW</v>
          </cell>
          <cell r="H360">
            <v>0</v>
          </cell>
          <cell r="I360">
            <v>0</v>
          </cell>
          <cell r="J360">
            <v>13.6</v>
          </cell>
          <cell r="K360">
            <v>0</v>
          </cell>
          <cell r="L360">
            <v>0</v>
          </cell>
          <cell r="M360">
            <v>0</v>
          </cell>
          <cell r="N360">
            <v>0</v>
          </cell>
          <cell r="O360">
            <v>13.6</v>
          </cell>
          <cell r="R360" t="str">
            <v>Remove Load from SHT</v>
          </cell>
          <cell r="S360" t="str">
            <v>Andy Lowe</v>
          </cell>
          <cell r="T360">
            <v>3</v>
          </cell>
          <cell r="U360">
            <v>3</v>
          </cell>
          <cell r="V360">
            <v>353.59999999999997</v>
          </cell>
          <cell r="W360" t="str">
            <v>Fortnightly</v>
          </cell>
        </row>
        <row r="362">
          <cell r="H362">
            <v>4229.7999999999984</v>
          </cell>
          <cell r="I362">
            <v>4228.0999999999985</v>
          </cell>
          <cell r="J362">
            <v>4124.8999999999987</v>
          </cell>
          <cell r="K362">
            <v>4124.8999999999987</v>
          </cell>
          <cell r="L362">
            <v>4129.4999999999973</v>
          </cell>
          <cell r="M362">
            <v>1910.7999999999997</v>
          </cell>
          <cell r="N362">
            <v>254.8</v>
          </cell>
        </row>
        <row r="363">
          <cell r="E363" t="str">
            <v xml:space="preserve"> </v>
          </cell>
        </row>
        <row r="366">
          <cell r="E366" t="str">
            <v xml:space="preserve"> </v>
          </cell>
        </row>
        <row r="367">
          <cell r="G367" t="str">
            <v xml:space="preserve"> </v>
          </cell>
        </row>
        <row r="368">
          <cell r="E368" t="str">
            <v xml:space="preserve"> </v>
          </cell>
        </row>
        <row r="373">
          <cell r="G373" t="str">
            <v xml:space="preserve"> </v>
          </cell>
        </row>
        <row r="380">
          <cell r="E380" t="str">
            <v xml:space="preserve"> </v>
          </cell>
        </row>
        <row r="394">
          <cell r="E394" t="str">
            <v xml:space="preserve"> </v>
          </cell>
        </row>
      </sheetData>
      <sheetData sheetId="1" refreshError="1"/>
      <sheetData sheetId="2" refreshError="1"/>
      <sheetData sheetId="3" refreshError="1"/>
      <sheetData sheetId="4" refreshError="1"/>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TOTALS"/>
      <sheetName val="SKIPS"/>
      <sheetName val="SUMMARY"/>
      <sheetName val="GW"/>
      <sheetName val="Primary and secondary disposa;"/>
      <sheetName val="TANKERS"/>
      <sheetName val="Tankers (Pivot)"/>
      <sheetName val="Sheet1"/>
      <sheetName val="Tankers IntDew"/>
      <sheetName val="Distance (Pivot)"/>
      <sheetName val="Tankers (SHC)"/>
      <sheetName val="3rd Party"/>
      <sheetName val="Distance Matrix"/>
    </sheetNames>
    <sheetDataSet>
      <sheetData sheetId="0"/>
      <sheetData sheetId="1"/>
      <sheetData sheetId="2"/>
      <sheetData sheetId="3"/>
      <sheetData sheetId="4">
        <row r="7">
          <cell r="A7" t="str">
            <v>ALFRISTON WTW</v>
          </cell>
          <cell r="W7">
            <v>1474.2000000000021</v>
          </cell>
          <cell r="AH7">
            <v>0</v>
          </cell>
          <cell r="AI7">
            <v>0</v>
          </cell>
          <cell r="AJ7">
            <v>0</v>
          </cell>
          <cell r="AK7">
            <v>0</v>
          </cell>
          <cell r="AL7">
            <v>0</v>
          </cell>
          <cell r="AM7">
            <v>0</v>
          </cell>
          <cell r="AN7">
            <v>0</v>
          </cell>
          <cell r="AO7">
            <v>0</v>
          </cell>
          <cell r="AP7">
            <v>0</v>
          </cell>
          <cell r="AQ7">
            <v>0</v>
          </cell>
          <cell r="AR7">
            <v>0</v>
          </cell>
          <cell r="AS7">
            <v>0</v>
          </cell>
          <cell r="AT7">
            <v>0</v>
          </cell>
          <cell r="AU7">
            <v>0</v>
          </cell>
          <cell r="AV7">
            <v>0</v>
          </cell>
          <cell r="AW7">
            <v>0</v>
          </cell>
          <cell r="AX7">
            <v>0</v>
          </cell>
          <cell r="AY7">
            <v>0</v>
          </cell>
          <cell r="AZ7">
            <v>0</v>
          </cell>
          <cell r="BA7">
            <v>0</v>
          </cell>
          <cell r="BB7">
            <v>0</v>
          </cell>
          <cell r="BC7">
            <v>1</v>
          </cell>
          <cell r="BD7">
            <v>0</v>
          </cell>
          <cell r="BE7">
            <v>0</v>
          </cell>
          <cell r="BF7">
            <v>0</v>
          </cell>
          <cell r="BG7">
            <v>0</v>
          </cell>
          <cell r="BH7">
            <v>0</v>
          </cell>
          <cell r="BI7">
            <v>0</v>
          </cell>
          <cell r="BJ7">
            <v>0</v>
          </cell>
          <cell r="BK7">
            <v>0</v>
          </cell>
          <cell r="BL7">
            <v>0</v>
          </cell>
          <cell r="BM7">
            <v>0</v>
          </cell>
          <cell r="BN7">
            <v>1474.2000000000021</v>
          </cell>
          <cell r="BO7">
            <v>1</v>
          </cell>
          <cell r="BP7" t="str">
            <v>HAILSHAM NORTH WTW</v>
          </cell>
          <cell r="BQ7">
            <v>1</v>
          </cell>
          <cell r="BS7"/>
        </row>
        <row r="8">
          <cell r="A8" t="str">
            <v>AMBERLEY WTW</v>
          </cell>
          <cell r="K8">
            <v>91</v>
          </cell>
          <cell r="P8">
            <v>1128.4000000000012</v>
          </cell>
          <cell r="S8">
            <v>181.99999999999997</v>
          </cell>
          <cell r="AH8">
            <v>0</v>
          </cell>
          <cell r="AI8">
            <v>0</v>
          </cell>
          <cell r="AJ8">
            <v>0</v>
          </cell>
          <cell r="AK8">
            <v>0</v>
          </cell>
          <cell r="AL8">
            <v>0</v>
          </cell>
          <cell r="AM8">
            <v>0</v>
          </cell>
          <cell r="AN8">
            <v>0</v>
          </cell>
          <cell r="AO8">
            <v>0</v>
          </cell>
          <cell r="AP8">
            <v>0</v>
          </cell>
          <cell r="AQ8">
            <v>6.4935064935064873E-2</v>
          </cell>
          <cell r="AR8">
            <v>0</v>
          </cell>
          <cell r="AS8">
            <v>0</v>
          </cell>
          <cell r="AT8">
            <v>0</v>
          </cell>
          <cell r="AU8">
            <v>0</v>
          </cell>
          <cell r="AV8">
            <v>0.80519480519480535</v>
          </cell>
          <cell r="AW8">
            <v>0</v>
          </cell>
          <cell r="AX8">
            <v>0</v>
          </cell>
          <cell r="AY8">
            <v>0.12987012987012975</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1401.4000000000012</v>
          </cell>
          <cell r="BO8">
            <v>1</v>
          </cell>
          <cell r="BP8" t="str">
            <v>FORD WTW</v>
          </cell>
          <cell r="BQ8">
            <v>0.80519480519480535</v>
          </cell>
          <cell r="BR8" t="str">
            <v>GODDARDS GREEN WTW</v>
          </cell>
          <cell r="BS8">
            <v>0.12987012987012975</v>
          </cell>
        </row>
        <row r="9">
          <cell r="A9" t="str">
            <v>ANSTY WTW</v>
          </cell>
          <cell r="N9">
            <v>54.4</v>
          </cell>
          <cell r="P9">
            <v>231.19999999999993</v>
          </cell>
          <cell r="S9">
            <v>1291.9999999999993</v>
          </cell>
          <cell r="W9">
            <v>81.599999999999994</v>
          </cell>
          <cell r="AF9">
            <v>231.19999999999993</v>
          </cell>
          <cell r="AH9">
            <v>0</v>
          </cell>
          <cell r="AI9">
            <v>0</v>
          </cell>
          <cell r="AJ9">
            <v>0</v>
          </cell>
          <cell r="AK9">
            <v>0</v>
          </cell>
          <cell r="AL9">
            <v>0</v>
          </cell>
          <cell r="AM9">
            <v>0</v>
          </cell>
          <cell r="AN9">
            <v>0</v>
          </cell>
          <cell r="AO9">
            <v>0</v>
          </cell>
          <cell r="AP9">
            <v>0</v>
          </cell>
          <cell r="AQ9">
            <v>0</v>
          </cell>
          <cell r="AR9">
            <v>0</v>
          </cell>
          <cell r="AS9">
            <v>0</v>
          </cell>
          <cell r="AT9">
            <v>2.8776978417266199E-2</v>
          </cell>
          <cell r="AU9">
            <v>0</v>
          </cell>
          <cell r="AV9">
            <v>0.12230215827338131</v>
          </cell>
          <cell r="AW9">
            <v>0</v>
          </cell>
          <cell r="AX9">
            <v>0</v>
          </cell>
          <cell r="AY9">
            <v>0.68345323741007191</v>
          </cell>
          <cell r="AZ9">
            <v>0</v>
          </cell>
          <cell r="BA9">
            <v>0</v>
          </cell>
          <cell r="BB9">
            <v>0</v>
          </cell>
          <cell r="BC9">
            <v>4.3165467625899297E-2</v>
          </cell>
          <cell r="BD9">
            <v>0</v>
          </cell>
          <cell r="BE9">
            <v>0</v>
          </cell>
          <cell r="BF9">
            <v>0</v>
          </cell>
          <cell r="BG9">
            <v>0</v>
          </cell>
          <cell r="BH9">
            <v>0</v>
          </cell>
          <cell r="BI9">
            <v>0</v>
          </cell>
          <cell r="BJ9">
            <v>0</v>
          </cell>
          <cell r="BK9">
            <v>0</v>
          </cell>
          <cell r="BL9">
            <v>0.12230215827338131</v>
          </cell>
          <cell r="BM9">
            <v>0</v>
          </cell>
          <cell r="BN9">
            <v>1890.3999999999992</v>
          </cell>
          <cell r="BO9">
            <v>1</v>
          </cell>
          <cell r="BP9" t="str">
            <v>GODDARDS GREEN WTW</v>
          </cell>
          <cell r="BQ9">
            <v>0.68345323741007191</v>
          </cell>
          <cell r="BR9" t="str">
            <v>FORD WTW</v>
          </cell>
          <cell r="BS9">
            <v>0.12230215827338131</v>
          </cell>
        </row>
        <row r="10">
          <cell r="A10" t="str">
            <v>APPLEDORE WTW</v>
          </cell>
          <cell r="D10">
            <v>1528.8000000000022</v>
          </cell>
          <cell r="AH10">
            <v>0</v>
          </cell>
          <cell r="AI10">
            <v>0</v>
          </cell>
          <cell r="AJ10">
            <v>1</v>
          </cell>
          <cell r="AK10">
            <v>0</v>
          </cell>
          <cell r="AL10">
            <v>0</v>
          </cell>
          <cell r="AM10">
            <v>0</v>
          </cell>
          <cell r="AN10">
            <v>0</v>
          </cell>
          <cell r="AO10">
            <v>0</v>
          </cell>
          <cell r="AP10">
            <v>0</v>
          </cell>
          <cell r="AQ10">
            <v>0</v>
          </cell>
          <cell r="AR10">
            <v>0</v>
          </cell>
          <cell r="AS10">
            <v>0</v>
          </cell>
          <cell r="AT10">
            <v>0</v>
          </cell>
          <cell r="AU10">
            <v>0</v>
          </cell>
          <cell r="AV10">
            <v>0</v>
          </cell>
          <cell r="AW10">
            <v>0</v>
          </cell>
          <cell r="AX10">
            <v>0</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1528.8000000000022</v>
          </cell>
          <cell r="BO10">
            <v>1</v>
          </cell>
          <cell r="BP10" t="str">
            <v>ASHFORD WTW</v>
          </cell>
          <cell r="BQ10">
            <v>1</v>
          </cell>
          <cell r="BS10"/>
        </row>
        <row r="11">
          <cell r="A11" t="str">
            <v>ARDINGLY WTW</v>
          </cell>
          <cell r="P11">
            <v>54.599999999999994</v>
          </cell>
          <cell r="S11">
            <v>910.0000000000008</v>
          </cell>
          <cell r="W11">
            <v>418.59999999999985</v>
          </cell>
          <cell r="X11">
            <v>36.4</v>
          </cell>
          <cell r="AF11">
            <v>2802.7999999999961</v>
          </cell>
          <cell r="AH11">
            <v>0</v>
          </cell>
          <cell r="AI11">
            <v>0</v>
          </cell>
          <cell r="AJ11">
            <v>0</v>
          </cell>
          <cell r="AK11">
            <v>0</v>
          </cell>
          <cell r="AL11">
            <v>0</v>
          </cell>
          <cell r="AM11">
            <v>0</v>
          </cell>
          <cell r="AN11">
            <v>0</v>
          </cell>
          <cell r="AO11">
            <v>0</v>
          </cell>
          <cell r="AP11">
            <v>0</v>
          </cell>
          <cell r="AQ11">
            <v>0</v>
          </cell>
          <cell r="AR11">
            <v>0</v>
          </cell>
          <cell r="AS11">
            <v>0</v>
          </cell>
          <cell r="AT11">
            <v>0</v>
          </cell>
          <cell r="AU11">
            <v>0</v>
          </cell>
          <cell r="AV11">
            <v>1.2931034482758629E-2</v>
          </cell>
          <cell r="AW11">
            <v>0</v>
          </cell>
          <cell r="AX11">
            <v>0</v>
          </cell>
          <cell r="AY11">
            <v>0.21551724137931069</v>
          </cell>
          <cell r="AZ11">
            <v>0</v>
          </cell>
          <cell r="BA11">
            <v>0</v>
          </cell>
          <cell r="BB11">
            <v>0</v>
          </cell>
          <cell r="BC11">
            <v>9.913793103448279E-2</v>
          </cell>
          <cell r="BD11">
            <v>8.6206896551724206E-3</v>
          </cell>
          <cell r="BE11">
            <v>0</v>
          </cell>
          <cell r="BF11">
            <v>0</v>
          </cell>
          <cell r="BG11">
            <v>0</v>
          </cell>
          <cell r="BH11">
            <v>0</v>
          </cell>
          <cell r="BI11">
            <v>0</v>
          </cell>
          <cell r="BJ11">
            <v>0</v>
          </cell>
          <cell r="BK11">
            <v>0</v>
          </cell>
          <cell r="BL11">
            <v>0.66379310344827547</v>
          </cell>
          <cell r="BM11">
            <v>0</v>
          </cell>
          <cell r="BN11">
            <v>4222.3999999999969</v>
          </cell>
          <cell r="BO11">
            <v>1</v>
          </cell>
          <cell r="BP11" t="str">
            <v>SCAYNES HILL WTW</v>
          </cell>
          <cell r="BQ11">
            <v>0.66379310344827547</v>
          </cell>
          <cell r="BR11" t="str">
            <v>GODDARDS GREEN WTW</v>
          </cell>
          <cell r="BS11">
            <v>0.21551724137931069</v>
          </cell>
        </row>
        <row r="12">
          <cell r="A12" t="str">
            <v>ARRETON STREET ARRETON TOP WTW</v>
          </cell>
          <cell r="AE12">
            <v>154.69999999999996</v>
          </cell>
          <cell r="AH12">
            <v>0</v>
          </cell>
          <cell r="AI12">
            <v>0</v>
          </cell>
          <cell r="AJ12">
            <v>0</v>
          </cell>
          <cell r="AK12">
            <v>0</v>
          </cell>
          <cell r="AL12">
            <v>0</v>
          </cell>
          <cell r="AM12">
            <v>0</v>
          </cell>
          <cell r="AN12">
            <v>0</v>
          </cell>
          <cell r="AO12">
            <v>0</v>
          </cell>
          <cell r="AP12">
            <v>0</v>
          </cell>
          <cell r="AQ12">
            <v>0</v>
          </cell>
          <cell r="AR12">
            <v>0</v>
          </cell>
          <cell r="AS12">
            <v>0</v>
          </cell>
          <cell r="AT12">
            <v>0</v>
          </cell>
          <cell r="AU12">
            <v>0</v>
          </cell>
          <cell r="AV12">
            <v>0</v>
          </cell>
          <cell r="AW12">
            <v>0</v>
          </cell>
          <cell r="AX12">
            <v>0</v>
          </cell>
          <cell r="AY12">
            <v>0</v>
          </cell>
          <cell r="AZ12">
            <v>0</v>
          </cell>
          <cell r="BA12">
            <v>0</v>
          </cell>
          <cell r="BB12">
            <v>0</v>
          </cell>
          <cell r="BC12">
            <v>0</v>
          </cell>
          <cell r="BD12">
            <v>0</v>
          </cell>
          <cell r="BE12">
            <v>0</v>
          </cell>
          <cell r="BF12">
            <v>0</v>
          </cell>
          <cell r="BG12">
            <v>0</v>
          </cell>
          <cell r="BH12">
            <v>0</v>
          </cell>
          <cell r="BI12">
            <v>0</v>
          </cell>
          <cell r="BJ12">
            <v>0</v>
          </cell>
          <cell r="BK12">
            <v>1</v>
          </cell>
          <cell r="BL12">
            <v>0</v>
          </cell>
          <cell r="BM12">
            <v>0</v>
          </cell>
          <cell r="BN12">
            <v>154.69999999999996</v>
          </cell>
          <cell r="BO12">
            <v>1</v>
          </cell>
          <cell r="BP12" t="str">
            <v>SANDOWN NEW WTW</v>
          </cell>
          <cell r="BQ12">
            <v>1</v>
          </cell>
          <cell r="BS12"/>
        </row>
        <row r="13">
          <cell r="A13" t="str">
            <v>ASHINGTON WTW</v>
          </cell>
          <cell r="K13">
            <v>218.39999999999995</v>
          </cell>
          <cell r="P13">
            <v>3002.9999999999941</v>
          </cell>
          <cell r="S13">
            <v>655.20000000000016</v>
          </cell>
          <cell r="AF13">
            <v>127.4</v>
          </cell>
          <cell r="AH13">
            <v>0</v>
          </cell>
          <cell r="AI13">
            <v>0</v>
          </cell>
          <cell r="AJ13">
            <v>0</v>
          </cell>
          <cell r="AK13">
            <v>0</v>
          </cell>
          <cell r="AL13">
            <v>0</v>
          </cell>
          <cell r="AM13">
            <v>0</v>
          </cell>
          <cell r="AN13">
            <v>0</v>
          </cell>
          <cell r="AO13">
            <v>0</v>
          </cell>
          <cell r="AP13">
            <v>0</v>
          </cell>
          <cell r="AQ13">
            <v>5.4545454545454605E-2</v>
          </cell>
          <cell r="AR13">
            <v>0</v>
          </cell>
          <cell r="AS13">
            <v>0</v>
          </cell>
          <cell r="AT13">
            <v>0</v>
          </cell>
          <cell r="AU13">
            <v>0</v>
          </cell>
          <cell r="AV13">
            <v>0.74999999999999956</v>
          </cell>
          <cell r="AW13">
            <v>0</v>
          </cell>
          <cell r="AX13">
            <v>0</v>
          </cell>
          <cell r="AY13">
            <v>0.16363636363636391</v>
          </cell>
          <cell r="AZ13">
            <v>0</v>
          </cell>
          <cell r="BA13">
            <v>0</v>
          </cell>
          <cell r="BB13">
            <v>0</v>
          </cell>
          <cell r="BC13">
            <v>0</v>
          </cell>
          <cell r="BD13">
            <v>0</v>
          </cell>
          <cell r="BE13">
            <v>0</v>
          </cell>
          <cell r="BF13">
            <v>0</v>
          </cell>
          <cell r="BG13">
            <v>0</v>
          </cell>
          <cell r="BH13">
            <v>0</v>
          </cell>
          <cell r="BI13">
            <v>0</v>
          </cell>
          <cell r="BJ13">
            <v>0</v>
          </cell>
          <cell r="BK13">
            <v>0</v>
          </cell>
          <cell r="BL13">
            <v>3.1818181818181863E-2</v>
          </cell>
          <cell r="BM13">
            <v>0</v>
          </cell>
          <cell r="BN13">
            <v>4003.9999999999945</v>
          </cell>
          <cell r="BO13">
            <v>1</v>
          </cell>
          <cell r="BP13" t="str">
            <v>FORD WTW</v>
          </cell>
          <cell r="BQ13">
            <v>0.74999999999999956</v>
          </cell>
          <cell r="BR13" t="str">
            <v>GODDARDS GREEN WTW</v>
          </cell>
          <cell r="BS13">
            <v>0.16363636363636391</v>
          </cell>
        </row>
        <row r="14">
          <cell r="A14" t="str">
            <v>ASHLETT CREEK FAWLEY WTW</v>
          </cell>
          <cell r="K14">
            <v>550.5</v>
          </cell>
          <cell r="AG14">
            <v>9664.1999999999953</v>
          </cell>
          <cell r="AH14">
            <v>0</v>
          </cell>
          <cell r="AI14">
            <v>0</v>
          </cell>
          <cell r="AJ14">
            <v>0</v>
          </cell>
          <cell r="AK14">
            <v>0</v>
          </cell>
          <cell r="AL14">
            <v>0</v>
          </cell>
          <cell r="AM14">
            <v>0</v>
          </cell>
          <cell r="AN14">
            <v>0</v>
          </cell>
          <cell r="AO14">
            <v>0</v>
          </cell>
          <cell r="AP14">
            <v>0</v>
          </cell>
          <cell r="AQ14">
            <v>5.389291902845901E-2</v>
          </cell>
          <cell r="AR14">
            <v>0</v>
          </cell>
          <cell r="AS14">
            <v>0</v>
          </cell>
          <cell r="AT14">
            <v>0</v>
          </cell>
          <cell r="AU14">
            <v>0</v>
          </cell>
          <cell r="AV14">
            <v>0</v>
          </cell>
          <cell r="AW14">
            <v>0</v>
          </cell>
          <cell r="AX14">
            <v>0</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0.94610708097154095</v>
          </cell>
          <cell r="BN14">
            <v>10214.699999999995</v>
          </cell>
          <cell r="BO14">
            <v>1</v>
          </cell>
          <cell r="BP14" t="str">
            <v>SLOWHILL COPSE MARCHWOOD WTW</v>
          </cell>
          <cell r="BQ14">
            <v>0.94610708097154095</v>
          </cell>
          <cell r="BR14" t="str">
            <v>BUDDS FARM HAVANT WTW</v>
          </cell>
          <cell r="BS14">
            <v>5.389291902845901E-2</v>
          </cell>
        </row>
        <row r="15">
          <cell r="A15" t="str">
            <v>BALCOMBE WTW</v>
          </cell>
          <cell r="P15">
            <v>782.60000000000048</v>
          </cell>
          <cell r="S15">
            <v>1783.6000000000029</v>
          </cell>
          <cell r="W15">
            <v>72.8</v>
          </cell>
          <cell r="X15">
            <v>18.2</v>
          </cell>
          <cell r="AF15">
            <v>800.80000000000052</v>
          </cell>
          <cell r="AH15">
            <v>0</v>
          </cell>
          <cell r="AI15">
            <v>0</v>
          </cell>
          <cell r="AJ15">
            <v>0</v>
          </cell>
          <cell r="AK15">
            <v>0</v>
          </cell>
          <cell r="AL15">
            <v>0</v>
          </cell>
          <cell r="AM15">
            <v>0</v>
          </cell>
          <cell r="AN15">
            <v>0</v>
          </cell>
          <cell r="AO15">
            <v>0</v>
          </cell>
          <cell r="AP15">
            <v>0</v>
          </cell>
          <cell r="AQ15">
            <v>0</v>
          </cell>
          <cell r="AR15">
            <v>0</v>
          </cell>
          <cell r="AS15">
            <v>0</v>
          </cell>
          <cell r="AT15">
            <v>0</v>
          </cell>
          <cell r="AU15">
            <v>0</v>
          </cell>
          <cell r="AV15">
            <v>0.22631578947368408</v>
          </cell>
          <cell r="AW15">
            <v>0</v>
          </cell>
          <cell r="AX15">
            <v>0</v>
          </cell>
          <cell r="AY15">
            <v>0.5157894736842108</v>
          </cell>
          <cell r="AZ15">
            <v>0</v>
          </cell>
          <cell r="BA15">
            <v>0</v>
          </cell>
          <cell r="BB15">
            <v>0</v>
          </cell>
          <cell r="BC15">
            <v>2.1052631578947344E-2</v>
          </cell>
          <cell r="BD15">
            <v>5.2631578947368359E-3</v>
          </cell>
          <cell r="BE15">
            <v>0</v>
          </cell>
          <cell r="BF15">
            <v>0</v>
          </cell>
          <cell r="BG15">
            <v>0</v>
          </cell>
          <cell r="BH15">
            <v>0</v>
          </cell>
          <cell r="BI15">
            <v>0</v>
          </cell>
          <cell r="BJ15">
            <v>0</v>
          </cell>
          <cell r="BK15">
            <v>0</v>
          </cell>
          <cell r="BL15">
            <v>0.23157894736842094</v>
          </cell>
          <cell r="BM15">
            <v>0</v>
          </cell>
          <cell r="BN15">
            <v>3458.0000000000041</v>
          </cell>
          <cell r="BO15">
            <v>1</v>
          </cell>
          <cell r="BP15" t="str">
            <v>GODDARDS GREEN WTW</v>
          </cell>
          <cell r="BQ15">
            <v>0.5157894736842108</v>
          </cell>
          <cell r="BR15" t="str">
            <v>SCAYNES HILL WTW</v>
          </cell>
          <cell r="BS15">
            <v>0.23157894736842094</v>
          </cell>
        </row>
        <row r="16">
          <cell r="A16" t="str">
            <v>BANK WTW</v>
          </cell>
          <cell r="AG16">
            <v>2793.1999999999957</v>
          </cell>
          <cell r="AH16">
            <v>0</v>
          </cell>
          <cell r="AI16">
            <v>0</v>
          </cell>
          <cell r="AJ16">
            <v>0</v>
          </cell>
          <cell r="AK16">
            <v>0</v>
          </cell>
          <cell r="AL16">
            <v>0</v>
          </cell>
          <cell r="AM16">
            <v>0</v>
          </cell>
          <cell r="AN16">
            <v>0</v>
          </cell>
          <cell r="AO16">
            <v>0</v>
          </cell>
          <cell r="AP16">
            <v>0</v>
          </cell>
          <cell r="AQ16">
            <v>0</v>
          </cell>
          <cell r="AR16">
            <v>0</v>
          </cell>
          <cell r="AS16">
            <v>0</v>
          </cell>
          <cell r="AT16">
            <v>0</v>
          </cell>
          <cell r="AU16">
            <v>0</v>
          </cell>
          <cell r="AV16">
            <v>0</v>
          </cell>
          <cell r="AW16">
            <v>0</v>
          </cell>
          <cell r="AX16">
            <v>0</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1</v>
          </cell>
          <cell r="BN16">
            <v>2793.1999999999957</v>
          </cell>
          <cell r="BO16">
            <v>1</v>
          </cell>
          <cell r="BP16" t="str">
            <v>SLOWHILL COPSE MARCHWOOD WTW</v>
          </cell>
          <cell r="BQ16">
            <v>1</v>
          </cell>
          <cell r="BS16"/>
        </row>
        <row r="17">
          <cell r="A17" t="str">
            <v>BARCOMBE NEW WTW</v>
          </cell>
          <cell r="W17">
            <v>4449.5999999999804</v>
          </cell>
          <cell r="AF17">
            <v>145.6</v>
          </cell>
          <cell r="AH17">
            <v>0</v>
          </cell>
          <cell r="AI17">
            <v>0</v>
          </cell>
          <cell r="AJ17">
            <v>0</v>
          </cell>
          <cell r="AK17">
            <v>0</v>
          </cell>
          <cell r="AL17">
            <v>0</v>
          </cell>
          <cell r="AM17">
            <v>0</v>
          </cell>
          <cell r="AN17">
            <v>0</v>
          </cell>
          <cell r="AO17">
            <v>0</v>
          </cell>
          <cell r="AP17">
            <v>0</v>
          </cell>
          <cell r="AQ17">
            <v>0</v>
          </cell>
          <cell r="AR17">
            <v>0</v>
          </cell>
          <cell r="AS17">
            <v>0</v>
          </cell>
          <cell r="AT17">
            <v>0</v>
          </cell>
          <cell r="AU17">
            <v>0</v>
          </cell>
          <cell r="AV17">
            <v>0</v>
          </cell>
          <cell r="AW17">
            <v>0</v>
          </cell>
          <cell r="AX17">
            <v>0</v>
          </cell>
          <cell r="AY17">
            <v>0</v>
          </cell>
          <cell r="AZ17">
            <v>0</v>
          </cell>
          <cell r="BA17">
            <v>0</v>
          </cell>
          <cell r="BB17">
            <v>0</v>
          </cell>
          <cell r="BC17">
            <v>0.96831476323119758</v>
          </cell>
          <cell r="BD17">
            <v>0</v>
          </cell>
          <cell r="BE17">
            <v>0</v>
          </cell>
          <cell r="BF17">
            <v>0</v>
          </cell>
          <cell r="BG17">
            <v>0</v>
          </cell>
          <cell r="BH17">
            <v>0</v>
          </cell>
          <cell r="BI17">
            <v>0</v>
          </cell>
          <cell r="BJ17">
            <v>0</v>
          </cell>
          <cell r="BK17">
            <v>0</v>
          </cell>
          <cell r="BL17">
            <v>3.1685236768802361E-2</v>
          </cell>
          <cell r="BM17">
            <v>0</v>
          </cell>
          <cell r="BN17">
            <v>4595.1999999999807</v>
          </cell>
          <cell r="BO17">
            <v>1</v>
          </cell>
          <cell r="BP17" t="str">
            <v>HAILSHAM NORTH WTW</v>
          </cell>
          <cell r="BQ17">
            <v>0.96831476323119758</v>
          </cell>
          <cell r="BR17" t="str">
            <v>SCAYNES HILL WTW</v>
          </cell>
          <cell r="BS17">
            <v>3.1685236768802361E-2</v>
          </cell>
        </row>
        <row r="18">
          <cell r="A18" t="str">
            <v>BARN CLOSE ASHMANSWORTH WTW</v>
          </cell>
          <cell r="K18">
            <v>9.1</v>
          </cell>
          <cell r="Q18">
            <v>145.59999999999997</v>
          </cell>
          <cell r="AG18">
            <v>136.49999999999997</v>
          </cell>
          <cell r="AH18">
            <v>0</v>
          </cell>
          <cell r="AI18">
            <v>0</v>
          </cell>
          <cell r="AJ18">
            <v>0</v>
          </cell>
          <cell r="AK18">
            <v>0</v>
          </cell>
          <cell r="AL18">
            <v>0</v>
          </cell>
          <cell r="AM18">
            <v>0</v>
          </cell>
          <cell r="AN18">
            <v>0</v>
          </cell>
          <cell r="AO18">
            <v>0</v>
          </cell>
          <cell r="AP18">
            <v>0</v>
          </cell>
          <cell r="AQ18">
            <v>3.1250000000000007E-2</v>
          </cell>
          <cell r="AR18">
            <v>0</v>
          </cell>
          <cell r="AS18">
            <v>0</v>
          </cell>
          <cell r="AT18">
            <v>0</v>
          </cell>
          <cell r="AU18">
            <v>0</v>
          </cell>
          <cell r="AV18">
            <v>0</v>
          </cell>
          <cell r="AW18">
            <v>0.5</v>
          </cell>
          <cell r="AX18">
            <v>0</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0.46875</v>
          </cell>
          <cell r="BN18">
            <v>291.19999999999993</v>
          </cell>
          <cell r="BO18">
            <v>1</v>
          </cell>
          <cell r="BP18" t="str">
            <v>FULLERTON WTW</v>
          </cell>
          <cell r="BQ18">
            <v>0.5</v>
          </cell>
          <cell r="BR18" t="str">
            <v>SLOWHILL COPSE MARCHWOOD WTW</v>
          </cell>
          <cell r="BS18">
            <v>0.46875</v>
          </cell>
        </row>
        <row r="19">
          <cell r="A19" t="str">
            <v>BARNS GREEN WTW</v>
          </cell>
          <cell r="P19">
            <v>1495.999999999998</v>
          </cell>
          <cell r="S19">
            <v>544.00000000000034</v>
          </cell>
          <cell r="AF19">
            <v>81.599999999999994</v>
          </cell>
          <cell r="AH19">
            <v>0</v>
          </cell>
          <cell r="AI19">
            <v>0</v>
          </cell>
          <cell r="AJ19">
            <v>0</v>
          </cell>
          <cell r="AK19">
            <v>0</v>
          </cell>
          <cell r="AL19">
            <v>0</v>
          </cell>
          <cell r="AM19">
            <v>0</v>
          </cell>
          <cell r="AN19">
            <v>0</v>
          </cell>
          <cell r="AO19">
            <v>0</v>
          </cell>
          <cell r="AP19">
            <v>0</v>
          </cell>
          <cell r="AQ19">
            <v>0</v>
          </cell>
          <cell r="AR19">
            <v>0</v>
          </cell>
          <cell r="AS19">
            <v>0</v>
          </cell>
          <cell r="AT19">
            <v>0</v>
          </cell>
          <cell r="AU19">
            <v>0</v>
          </cell>
          <cell r="AV19">
            <v>0.70512820512820484</v>
          </cell>
          <cell r="AW19">
            <v>0</v>
          </cell>
          <cell r="AX19">
            <v>0</v>
          </cell>
          <cell r="AY19">
            <v>0.25641025641025678</v>
          </cell>
          <cell r="AZ19">
            <v>0</v>
          </cell>
          <cell r="BA19">
            <v>0</v>
          </cell>
          <cell r="BB19">
            <v>0</v>
          </cell>
          <cell r="BC19">
            <v>0</v>
          </cell>
          <cell r="BD19">
            <v>0</v>
          </cell>
          <cell r="BE19">
            <v>0</v>
          </cell>
          <cell r="BF19">
            <v>0</v>
          </cell>
          <cell r="BG19">
            <v>0</v>
          </cell>
          <cell r="BH19">
            <v>0</v>
          </cell>
          <cell r="BI19">
            <v>0</v>
          </cell>
          <cell r="BJ19">
            <v>0</v>
          </cell>
          <cell r="BK19">
            <v>0</v>
          </cell>
          <cell r="BL19">
            <v>3.8461538461538491E-2</v>
          </cell>
          <cell r="BM19">
            <v>0</v>
          </cell>
          <cell r="BN19">
            <v>2121.5999999999981</v>
          </cell>
          <cell r="BO19">
            <v>1</v>
          </cell>
          <cell r="BP19" t="str">
            <v>FORD WTW</v>
          </cell>
          <cell r="BQ19">
            <v>0.70512820512820484</v>
          </cell>
          <cell r="BR19" t="str">
            <v>GODDARDS GREEN WTW</v>
          </cell>
          <cell r="BS19">
            <v>0.25641025641025678</v>
          </cell>
        </row>
        <row r="20">
          <cell r="A20" t="str">
            <v>BARTON STACEY WTW</v>
          </cell>
          <cell r="K20">
            <v>200.20000000000002</v>
          </cell>
          <cell r="Q20">
            <v>1974.6999999999985</v>
          </cell>
          <cell r="AG20">
            <v>1646.8999999999987</v>
          </cell>
          <cell r="AH20">
            <v>0</v>
          </cell>
          <cell r="AI20">
            <v>0</v>
          </cell>
          <cell r="AJ20">
            <v>0</v>
          </cell>
          <cell r="AK20">
            <v>0</v>
          </cell>
          <cell r="AL20">
            <v>0</v>
          </cell>
          <cell r="AM20">
            <v>0</v>
          </cell>
          <cell r="AN20">
            <v>0</v>
          </cell>
          <cell r="AO20">
            <v>0</v>
          </cell>
          <cell r="AP20">
            <v>0</v>
          </cell>
          <cell r="AQ20">
            <v>5.2383693547543089E-2</v>
          </cell>
          <cell r="AR20">
            <v>0</v>
          </cell>
          <cell r="AS20">
            <v>0</v>
          </cell>
          <cell r="AT20">
            <v>0</v>
          </cell>
          <cell r="AU20">
            <v>0</v>
          </cell>
          <cell r="AV20">
            <v>0</v>
          </cell>
          <cell r="AW20">
            <v>0.51669370453712915</v>
          </cell>
          <cell r="AX20">
            <v>0</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0.43092260191532789</v>
          </cell>
          <cell r="BN20">
            <v>3821.799999999997</v>
          </cell>
          <cell r="BO20">
            <v>1</v>
          </cell>
          <cell r="BP20" t="str">
            <v>FULLERTON WTW</v>
          </cell>
          <cell r="BQ20">
            <v>0.51669370453712915</v>
          </cell>
          <cell r="BR20" t="str">
            <v>SLOWHILL COPSE MARCHWOOD WTW</v>
          </cell>
          <cell r="BS20">
            <v>0.43092260191532789</v>
          </cell>
        </row>
        <row r="21">
          <cell r="A21" t="str">
            <v>BATTLE WTW</v>
          </cell>
          <cell r="C21">
            <v>18.2</v>
          </cell>
          <cell r="D21">
            <v>4558.7999999999784</v>
          </cell>
          <cell r="W21">
            <v>1469.6000000000022</v>
          </cell>
          <cell r="AH21">
            <v>0</v>
          </cell>
          <cell r="AI21">
            <v>3.0099560083352724E-3</v>
          </cell>
          <cell r="AJ21">
            <v>0.75394436542850418</v>
          </cell>
          <cell r="AK21">
            <v>0</v>
          </cell>
          <cell r="AL21">
            <v>0</v>
          </cell>
          <cell r="AM21">
            <v>0</v>
          </cell>
          <cell r="AN21">
            <v>0</v>
          </cell>
          <cell r="AO21">
            <v>0</v>
          </cell>
          <cell r="AP21">
            <v>0</v>
          </cell>
          <cell r="AQ21">
            <v>0</v>
          </cell>
          <cell r="AR21">
            <v>0</v>
          </cell>
          <cell r="AS21">
            <v>0</v>
          </cell>
          <cell r="AT21">
            <v>0</v>
          </cell>
          <cell r="AU21">
            <v>0</v>
          </cell>
          <cell r="AV21">
            <v>0</v>
          </cell>
          <cell r="AW21">
            <v>0</v>
          </cell>
          <cell r="AX21">
            <v>0</v>
          </cell>
          <cell r="AY21">
            <v>0</v>
          </cell>
          <cell r="AZ21">
            <v>0</v>
          </cell>
          <cell r="BA21">
            <v>0</v>
          </cell>
          <cell r="BB21">
            <v>0</v>
          </cell>
          <cell r="BC21">
            <v>0.24304567856316062</v>
          </cell>
          <cell r="BD21">
            <v>0</v>
          </cell>
          <cell r="BE21">
            <v>0</v>
          </cell>
          <cell r="BF21">
            <v>0</v>
          </cell>
          <cell r="BG21">
            <v>0</v>
          </cell>
          <cell r="BH21">
            <v>0</v>
          </cell>
          <cell r="BI21">
            <v>0</v>
          </cell>
          <cell r="BJ21">
            <v>0</v>
          </cell>
          <cell r="BK21">
            <v>0</v>
          </cell>
          <cell r="BL21">
            <v>0</v>
          </cell>
          <cell r="BM21">
            <v>0</v>
          </cell>
          <cell r="BN21">
            <v>6046.5999999999804</v>
          </cell>
          <cell r="BO21">
            <v>1</v>
          </cell>
          <cell r="BP21" t="str">
            <v>ASHFORD WTW</v>
          </cell>
          <cell r="BQ21">
            <v>0.75394436542850418</v>
          </cell>
          <cell r="BR21" t="str">
            <v>HAILSHAM NORTH WTW</v>
          </cell>
          <cell r="BS21">
            <v>0.24304567856316062</v>
          </cell>
        </row>
        <row r="22">
          <cell r="A22" t="str">
            <v>BEAULIEU VILLAGE WTW</v>
          </cell>
          <cell r="K22">
            <v>68</v>
          </cell>
          <cell r="AG22">
            <v>2039.9999999999943</v>
          </cell>
          <cell r="AH22">
            <v>0</v>
          </cell>
          <cell r="AI22">
            <v>0</v>
          </cell>
          <cell r="AJ22">
            <v>0</v>
          </cell>
          <cell r="AK22">
            <v>0</v>
          </cell>
          <cell r="AL22">
            <v>0</v>
          </cell>
          <cell r="AM22">
            <v>0</v>
          </cell>
          <cell r="AN22">
            <v>0</v>
          </cell>
          <cell r="AO22">
            <v>0</v>
          </cell>
          <cell r="AP22">
            <v>0</v>
          </cell>
          <cell r="AQ22">
            <v>3.2258064516129115E-2</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0.96774193548387077</v>
          </cell>
          <cell r="BN22">
            <v>2107.9999999999945</v>
          </cell>
          <cell r="BO22">
            <v>1</v>
          </cell>
          <cell r="BP22" t="str">
            <v>SLOWHILL COPSE MARCHWOOD WTW</v>
          </cell>
          <cell r="BQ22">
            <v>0.96774193548387077</v>
          </cell>
          <cell r="BR22" t="str">
            <v>BUDDS FARM HAVANT WTW</v>
          </cell>
          <cell r="BS22">
            <v>3.2258064516129115E-2</v>
          </cell>
        </row>
        <row r="23">
          <cell r="A23" t="str">
            <v>BECKLEY WTW</v>
          </cell>
          <cell r="D23">
            <v>1542.2999999999965</v>
          </cell>
          <cell r="AH23">
            <v>0</v>
          </cell>
          <cell r="AI23">
            <v>0</v>
          </cell>
          <cell r="AJ23">
            <v>1</v>
          </cell>
          <cell r="AK23">
            <v>0</v>
          </cell>
          <cell r="AL23">
            <v>0</v>
          </cell>
          <cell r="AM23">
            <v>0</v>
          </cell>
          <cell r="AN23">
            <v>0</v>
          </cell>
          <cell r="AO23">
            <v>0</v>
          </cell>
          <cell r="AP23">
            <v>0</v>
          </cell>
          <cell r="AQ23">
            <v>0</v>
          </cell>
          <cell r="AR23">
            <v>0</v>
          </cell>
          <cell r="AS23">
            <v>0</v>
          </cell>
          <cell r="AT23">
            <v>0</v>
          </cell>
          <cell r="AU23">
            <v>0</v>
          </cell>
          <cell r="AV23">
            <v>0</v>
          </cell>
          <cell r="AW23">
            <v>0</v>
          </cell>
          <cell r="AX23">
            <v>0</v>
          </cell>
          <cell r="AY23">
            <v>0</v>
          </cell>
          <cell r="AZ23">
            <v>0</v>
          </cell>
          <cell r="BA23">
            <v>0</v>
          </cell>
          <cell r="BB23">
            <v>0</v>
          </cell>
          <cell r="BC23">
            <v>0</v>
          </cell>
          <cell r="BD23">
            <v>0</v>
          </cell>
          <cell r="BE23">
            <v>0</v>
          </cell>
          <cell r="BF23">
            <v>0</v>
          </cell>
          <cell r="BG23">
            <v>0</v>
          </cell>
          <cell r="BH23">
            <v>0</v>
          </cell>
          <cell r="BI23">
            <v>0</v>
          </cell>
          <cell r="BJ23">
            <v>0</v>
          </cell>
          <cell r="BK23">
            <v>0</v>
          </cell>
          <cell r="BL23">
            <v>0</v>
          </cell>
          <cell r="BM23">
            <v>0</v>
          </cell>
          <cell r="BN23">
            <v>1542.2999999999965</v>
          </cell>
          <cell r="BO23">
            <v>1</v>
          </cell>
          <cell r="BP23" t="str">
            <v>ASHFORD WTW</v>
          </cell>
          <cell r="BQ23">
            <v>1</v>
          </cell>
          <cell r="BS23"/>
        </row>
        <row r="24">
          <cell r="A24" t="str">
            <v>BENENDEN WTW</v>
          </cell>
          <cell r="D24">
            <v>3023.7999999999879</v>
          </cell>
          <cell r="H24">
            <v>108.79999999999998</v>
          </cell>
          <cell r="V24">
            <v>27.2</v>
          </cell>
          <cell r="X24">
            <v>27.2</v>
          </cell>
          <cell r="AA24">
            <v>81.599999999999994</v>
          </cell>
          <cell r="AH24">
            <v>0</v>
          </cell>
          <cell r="AI24">
            <v>0</v>
          </cell>
          <cell r="AJ24">
            <v>0.92510554977666259</v>
          </cell>
          <cell r="AK24">
            <v>0</v>
          </cell>
          <cell r="AL24">
            <v>0</v>
          </cell>
          <cell r="AM24">
            <v>0</v>
          </cell>
          <cell r="AN24">
            <v>3.3286422321483322E-2</v>
          </cell>
          <cell r="AO24">
            <v>0</v>
          </cell>
          <cell r="AP24">
            <v>0</v>
          </cell>
          <cell r="AQ24">
            <v>0</v>
          </cell>
          <cell r="AR24">
            <v>0</v>
          </cell>
          <cell r="AS24">
            <v>0</v>
          </cell>
          <cell r="AT24">
            <v>0</v>
          </cell>
          <cell r="AU24">
            <v>0</v>
          </cell>
          <cell r="AV24">
            <v>0</v>
          </cell>
          <cell r="AW24">
            <v>0</v>
          </cell>
          <cell r="AX24">
            <v>0</v>
          </cell>
          <cell r="AY24">
            <v>0</v>
          </cell>
          <cell r="AZ24">
            <v>0</v>
          </cell>
          <cell r="BA24">
            <v>0</v>
          </cell>
          <cell r="BB24">
            <v>8.3216055803708323E-3</v>
          </cell>
          <cell r="BC24">
            <v>0</v>
          </cell>
          <cell r="BD24">
            <v>8.3216055803708323E-3</v>
          </cell>
          <cell r="BE24">
            <v>0</v>
          </cell>
          <cell r="BF24">
            <v>0</v>
          </cell>
          <cell r="BG24">
            <v>2.4964816741112495E-2</v>
          </cell>
          <cell r="BH24">
            <v>0</v>
          </cell>
          <cell r="BI24">
            <v>0</v>
          </cell>
          <cell r="BJ24">
            <v>0</v>
          </cell>
          <cell r="BK24">
            <v>0</v>
          </cell>
          <cell r="BL24">
            <v>0</v>
          </cell>
          <cell r="BM24">
            <v>0</v>
          </cell>
          <cell r="BN24">
            <v>3268.5999999999876</v>
          </cell>
          <cell r="BO24">
            <v>1</v>
          </cell>
          <cell r="BP24" t="str">
            <v>ASHFORD WTW</v>
          </cell>
          <cell r="BQ24">
            <v>0.92510554977666259</v>
          </cell>
          <cell r="BR24" t="str">
            <v>AYLESFORD WTW</v>
          </cell>
          <cell r="BS24">
            <v>3.3286422321483322E-2</v>
          </cell>
        </row>
        <row r="25">
          <cell r="A25" t="str">
            <v>BERWICK WTW</v>
          </cell>
          <cell r="W25">
            <v>1074.4000000000008</v>
          </cell>
          <cell r="AF25">
            <v>27.2</v>
          </cell>
          <cell r="AH25">
            <v>0</v>
          </cell>
          <cell r="AI25">
            <v>0</v>
          </cell>
          <cell r="AJ25">
            <v>0</v>
          </cell>
          <cell r="AK25">
            <v>0</v>
          </cell>
          <cell r="AL25">
            <v>0</v>
          </cell>
          <cell r="AM25">
            <v>0</v>
          </cell>
          <cell r="AN25">
            <v>0</v>
          </cell>
          <cell r="AO25">
            <v>0</v>
          </cell>
          <cell r="AP25">
            <v>0</v>
          </cell>
          <cell r="AQ25">
            <v>0</v>
          </cell>
          <cell r="AR25">
            <v>0</v>
          </cell>
          <cell r="AS25">
            <v>0</v>
          </cell>
          <cell r="AT25">
            <v>0</v>
          </cell>
          <cell r="AU25">
            <v>0</v>
          </cell>
          <cell r="AV25">
            <v>0</v>
          </cell>
          <cell r="AW25">
            <v>0</v>
          </cell>
          <cell r="AX25">
            <v>0</v>
          </cell>
          <cell r="AY25">
            <v>0</v>
          </cell>
          <cell r="AZ25">
            <v>0</v>
          </cell>
          <cell r="BA25">
            <v>0</v>
          </cell>
          <cell r="BB25">
            <v>0</v>
          </cell>
          <cell r="BC25">
            <v>0.97530864197530864</v>
          </cell>
          <cell r="BD25">
            <v>0</v>
          </cell>
          <cell r="BE25">
            <v>0</v>
          </cell>
          <cell r="BF25">
            <v>0</v>
          </cell>
          <cell r="BG25">
            <v>0</v>
          </cell>
          <cell r="BH25">
            <v>0</v>
          </cell>
          <cell r="BI25">
            <v>0</v>
          </cell>
          <cell r="BJ25">
            <v>0</v>
          </cell>
          <cell r="BK25">
            <v>0</v>
          </cell>
          <cell r="BL25">
            <v>2.4691358024691339E-2</v>
          </cell>
          <cell r="BM25">
            <v>0</v>
          </cell>
          <cell r="BN25">
            <v>1101.6000000000008</v>
          </cell>
          <cell r="BO25">
            <v>1</v>
          </cell>
          <cell r="BP25" t="str">
            <v>HAILSHAM NORTH WTW</v>
          </cell>
          <cell r="BQ25">
            <v>0.97530864197530864</v>
          </cell>
          <cell r="BR25" t="str">
            <v>SCAYNES HILL WTW</v>
          </cell>
          <cell r="BS25">
            <v>2.4691358024691339E-2</v>
          </cell>
        </row>
        <row r="26">
          <cell r="A26" t="str">
            <v>BETHERSDEN WTW</v>
          </cell>
          <cell r="D26">
            <v>1949.3999999999951</v>
          </cell>
          <cell r="H26">
            <v>108.79999999999998</v>
          </cell>
          <cell r="M26">
            <v>13.6</v>
          </cell>
          <cell r="V26">
            <v>40.799999999999997</v>
          </cell>
          <cell r="X26">
            <v>13.6</v>
          </cell>
          <cell r="AA26">
            <v>27.2</v>
          </cell>
          <cell r="AD26">
            <v>54.4</v>
          </cell>
          <cell r="AH26">
            <v>0</v>
          </cell>
          <cell r="AI26">
            <v>0</v>
          </cell>
          <cell r="AJ26">
            <v>0.88296041308089468</v>
          </cell>
          <cell r="AK26">
            <v>0</v>
          </cell>
          <cell r="AL26">
            <v>0</v>
          </cell>
          <cell r="AM26">
            <v>0</v>
          </cell>
          <cell r="AN26">
            <v>4.9279826071202203E-2</v>
          </cell>
          <cell r="AO26">
            <v>0</v>
          </cell>
          <cell r="AP26">
            <v>0</v>
          </cell>
          <cell r="AQ26">
            <v>0</v>
          </cell>
          <cell r="AR26">
            <v>0</v>
          </cell>
          <cell r="AS26">
            <v>6.1599782589002762E-3</v>
          </cell>
          <cell r="AT26">
            <v>0</v>
          </cell>
          <cell r="AU26">
            <v>0</v>
          </cell>
          <cell r="AV26">
            <v>0</v>
          </cell>
          <cell r="AW26">
            <v>0</v>
          </cell>
          <cell r="AX26">
            <v>0</v>
          </cell>
          <cell r="AY26">
            <v>0</v>
          </cell>
          <cell r="AZ26">
            <v>0</v>
          </cell>
          <cell r="BA26">
            <v>0</v>
          </cell>
          <cell r="BB26">
            <v>1.8479934776700829E-2</v>
          </cell>
          <cell r="BC26">
            <v>0</v>
          </cell>
          <cell r="BD26">
            <v>6.1599782589002762E-3</v>
          </cell>
          <cell r="BE26">
            <v>0</v>
          </cell>
          <cell r="BF26">
            <v>0</v>
          </cell>
          <cell r="BG26">
            <v>1.2319956517800552E-2</v>
          </cell>
          <cell r="BH26">
            <v>0</v>
          </cell>
          <cell r="BI26">
            <v>0</v>
          </cell>
          <cell r="BJ26">
            <v>2.4639913035601105E-2</v>
          </cell>
          <cell r="BK26">
            <v>0</v>
          </cell>
          <cell r="BL26">
            <v>0</v>
          </cell>
          <cell r="BM26">
            <v>0</v>
          </cell>
          <cell r="BN26">
            <v>2207.7999999999952</v>
          </cell>
          <cell r="BO26">
            <v>1</v>
          </cell>
          <cell r="BP26" t="str">
            <v>ASHFORD WTW</v>
          </cell>
          <cell r="BQ26">
            <v>0.88296041308089468</v>
          </cell>
          <cell r="BR26" t="str">
            <v>AYLESFORD WTW</v>
          </cell>
          <cell r="BS26">
            <v>4.9279826071202203E-2</v>
          </cell>
        </row>
        <row r="27">
          <cell r="A27" t="str">
            <v>BIDBOROUGH WTW</v>
          </cell>
          <cell r="D27">
            <v>95.199999999999989</v>
          </cell>
          <cell r="H27">
            <v>1373.5999999999988</v>
          </cell>
          <cell r="V27">
            <v>312.8</v>
          </cell>
          <cell r="X27">
            <v>3005.5999999999881</v>
          </cell>
          <cell r="AA27">
            <v>1849.5999999999956</v>
          </cell>
          <cell r="AH27">
            <v>0</v>
          </cell>
          <cell r="AI27">
            <v>0</v>
          </cell>
          <cell r="AJ27">
            <v>1.4344262295082002E-2</v>
          </cell>
          <cell r="AK27">
            <v>0</v>
          </cell>
          <cell r="AL27">
            <v>0</v>
          </cell>
          <cell r="AM27">
            <v>0</v>
          </cell>
          <cell r="AN27">
            <v>0.20696721311475444</v>
          </cell>
          <cell r="AO27">
            <v>0</v>
          </cell>
          <cell r="AP27">
            <v>0</v>
          </cell>
          <cell r="AQ27">
            <v>0</v>
          </cell>
          <cell r="AR27">
            <v>0</v>
          </cell>
          <cell r="AS27">
            <v>0</v>
          </cell>
          <cell r="AT27">
            <v>0</v>
          </cell>
          <cell r="AU27">
            <v>0</v>
          </cell>
          <cell r="AV27">
            <v>0</v>
          </cell>
          <cell r="AW27">
            <v>0</v>
          </cell>
          <cell r="AX27">
            <v>0</v>
          </cell>
          <cell r="AY27">
            <v>0</v>
          </cell>
          <cell r="AZ27">
            <v>0</v>
          </cell>
          <cell r="BA27">
            <v>0</v>
          </cell>
          <cell r="BB27">
            <v>4.7131147540983728E-2</v>
          </cell>
          <cell r="BC27">
            <v>0</v>
          </cell>
          <cell r="BD27">
            <v>0.45286885245901576</v>
          </cell>
          <cell r="BE27">
            <v>0</v>
          </cell>
          <cell r="BF27">
            <v>0</v>
          </cell>
          <cell r="BG27">
            <v>0.27868852459016397</v>
          </cell>
          <cell r="BH27">
            <v>0</v>
          </cell>
          <cell r="BI27">
            <v>0</v>
          </cell>
          <cell r="BJ27">
            <v>0</v>
          </cell>
          <cell r="BK27">
            <v>0</v>
          </cell>
          <cell r="BL27">
            <v>0</v>
          </cell>
          <cell r="BM27">
            <v>0</v>
          </cell>
          <cell r="BN27">
            <v>6636.7999999999829</v>
          </cell>
          <cell r="BO27">
            <v>1</v>
          </cell>
          <cell r="BP27" t="str">
            <v>HAM HILL WTW</v>
          </cell>
          <cell r="BQ27">
            <v>0.45286885245901576</v>
          </cell>
          <cell r="BR27" t="str">
            <v>MOTNEY HILL WTW</v>
          </cell>
          <cell r="BS27">
            <v>0.27868852459016397</v>
          </cell>
        </row>
        <row r="28">
          <cell r="A28" t="str">
            <v>BIDDENDEN WTW</v>
          </cell>
          <cell r="D28">
            <v>3284.9999999999914</v>
          </cell>
          <cell r="H28">
            <v>86.4</v>
          </cell>
          <cell r="V28">
            <v>72.8</v>
          </cell>
          <cell r="X28">
            <v>91</v>
          </cell>
          <cell r="AA28">
            <v>1865.4000000000028</v>
          </cell>
          <cell r="AD28">
            <v>36.4</v>
          </cell>
          <cell r="AH28">
            <v>0</v>
          </cell>
          <cell r="AI28">
            <v>0</v>
          </cell>
          <cell r="AJ28">
            <v>0.60419348905646397</v>
          </cell>
          <cell r="AK28">
            <v>0</v>
          </cell>
          <cell r="AL28">
            <v>0</v>
          </cell>
          <cell r="AM28">
            <v>0</v>
          </cell>
          <cell r="AN28">
            <v>1.5891116424498822E-2</v>
          </cell>
          <cell r="AO28">
            <v>0</v>
          </cell>
          <cell r="AP28">
            <v>0</v>
          </cell>
          <cell r="AQ28">
            <v>0</v>
          </cell>
          <cell r="AR28">
            <v>0</v>
          </cell>
          <cell r="AS28">
            <v>0</v>
          </cell>
          <cell r="AT28">
            <v>0</v>
          </cell>
          <cell r="AU28">
            <v>0</v>
          </cell>
          <cell r="AV28">
            <v>0</v>
          </cell>
          <cell r="AW28">
            <v>0</v>
          </cell>
          <cell r="AX28">
            <v>0</v>
          </cell>
          <cell r="AY28">
            <v>0</v>
          </cell>
          <cell r="AZ28">
            <v>0</v>
          </cell>
          <cell r="BA28">
            <v>0</v>
          </cell>
          <cell r="BB28">
            <v>1.338973698730919E-2</v>
          </cell>
          <cell r="BC28">
            <v>0</v>
          </cell>
          <cell r="BD28">
            <v>1.673717123413649E-2</v>
          </cell>
          <cell r="BE28">
            <v>0</v>
          </cell>
          <cell r="BF28">
            <v>0</v>
          </cell>
          <cell r="BG28">
            <v>0.34309361780393688</v>
          </cell>
          <cell r="BH28">
            <v>0</v>
          </cell>
          <cell r="BI28">
            <v>0</v>
          </cell>
          <cell r="BJ28">
            <v>6.6948684936545952E-3</v>
          </cell>
          <cell r="BK28">
            <v>0</v>
          </cell>
          <cell r="BL28">
            <v>0</v>
          </cell>
          <cell r="BM28">
            <v>0</v>
          </cell>
          <cell r="BN28">
            <v>5436.9999999999945</v>
          </cell>
          <cell r="BO28">
            <v>1</v>
          </cell>
          <cell r="BP28" t="str">
            <v>ASHFORD WTW</v>
          </cell>
          <cell r="BQ28">
            <v>0.60419348905646397</v>
          </cell>
          <cell r="BR28" t="str">
            <v>MOTNEY HILL WTW</v>
          </cell>
          <cell r="BS28">
            <v>0.34309361780393688</v>
          </cell>
        </row>
        <row r="29">
          <cell r="A29" t="str">
            <v>BILLINGSHURST WTW</v>
          </cell>
          <cell r="H29">
            <v>928.19999999999959</v>
          </cell>
          <cell r="J29">
            <v>109.2</v>
          </cell>
          <cell r="K29">
            <v>15342.3999999999</v>
          </cell>
          <cell r="P29">
            <v>9873.4999999999891</v>
          </cell>
          <cell r="S29">
            <v>2702.4999999999982</v>
          </cell>
          <cell r="W29">
            <v>109.2</v>
          </cell>
          <cell r="X29">
            <v>1419.5999999999988</v>
          </cell>
          <cell r="AD29">
            <v>18.2</v>
          </cell>
          <cell r="AF29">
            <v>436.60000000000014</v>
          </cell>
          <cell r="AG29">
            <v>36.4</v>
          </cell>
          <cell r="AH29">
            <v>0</v>
          </cell>
          <cell r="AI29">
            <v>0</v>
          </cell>
          <cell r="AJ29">
            <v>0</v>
          </cell>
          <cell r="AK29">
            <v>0</v>
          </cell>
          <cell r="AL29">
            <v>0</v>
          </cell>
          <cell r="AM29">
            <v>0</v>
          </cell>
          <cell r="AN29">
            <v>2.9965327772002757E-2</v>
          </cell>
          <cell r="AO29">
            <v>0</v>
          </cell>
          <cell r="AP29">
            <v>3.5253326790591496E-3</v>
          </cell>
          <cell r="AQ29">
            <v>0.49530278475454892</v>
          </cell>
          <cell r="AR29">
            <v>0</v>
          </cell>
          <cell r="AS29">
            <v>0</v>
          </cell>
          <cell r="AT29">
            <v>0</v>
          </cell>
          <cell r="AU29">
            <v>0</v>
          </cell>
          <cell r="AV29">
            <v>0.31874882973159774</v>
          </cell>
          <cell r="AW29">
            <v>0</v>
          </cell>
          <cell r="AX29">
            <v>0</v>
          </cell>
          <cell r="AY29">
            <v>8.7245527153455543E-2</v>
          </cell>
          <cell r="AZ29">
            <v>0</v>
          </cell>
          <cell r="BA29">
            <v>0</v>
          </cell>
          <cell r="BB29">
            <v>0</v>
          </cell>
          <cell r="BC29">
            <v>3.5253326790591496E-3</v>
          </cell>
          <cell r="BD29">
            <v>4.58293248277689E-2</v>
          </cell>
          <cell r="BE29">
            <v>0</v>
          </cell>
          <cell r="BF29">
            <v>0</v>
          </cell>
          <cell r="BG29">
            <v>0</v>
          </cell>
          <cell r="BH29">
            <v>0</v>
          </cell>
          <cell r="BI29">
            <v>0</v>
          </cell>
          <cell r="BJ29">
            <v>5.8755544650985819E-4</v>
          </cell>
          <cell r="BK29">
            <v>0</v>
          </cell>
          <cell r="BL29">
            <v>1.4094874062978251E-2</v>
          </cell>
          <cell r="BM29">
            <v>1.1751108930197164E-3</v>
          </cell>
          <cell r="BN29">
            <v>30975.799999999886</v>
          </cell>
          <cell r="BO29">
            <v>1</v>
          </cell>
          <cell r="BP29" t="str">
            <v>BUDDS FARM HAVANT WTW</v>
          </cell>
          <cell r="BQ29">
            <v>0.49530278475454892</v>
          </cell>
          <cell r="BR29" t="str">
            <v>FORD WTW</v>
          </cell>
          <cell r="BS29">
            <v>0.31874882973159774</v>
          </cell>
        </row>
        <row r="30">
          <cell r="A30" t="str">
            <v>BILSINGTON WTW</v>
          </cell>
          <cell r="D30">
            <v>530.40000000000032</v>
          </cell>
          <cell r="M30">
            <v>27.2</v>
          </cell>
          <cell r="AH30">
            <v>0</v>
          </cell>
          <cell r="AI30">
            <v>0</v>
          </cell>
          <cell r="AJ30">
            <v>0.95121951219512191</v>
          </cell>
          <cell r="AK30">
            <v>0</v>
          </cell>
          <cell r="AL30">
            <v>0</v>
          </cell>
          <cell r="AM30">
            <v>0</v>
          </cell>
          <cell r="AN30">
            <v>0</v>
          </cell>
          <cell r="AO30">
            <v>0</v>
          </cell>
          <cell r="AP30">
            <v>0</v>
          </cell>
          <cell r="AQ30">
            <v>0</v>
          </cell>
          <cell r="AR30">
            <v>0</v>
          </cell>
          <cell r="AS30">
            <v>4.8780487804878016E-2</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557.60000000000036</v>
          </cell>
          <cell r="BO30">
            <v>1</v>
          </cell>
          <cell r="BP30" t="str">
            <v>ASHFORD WTW</v>
          </cell>
          <cell r="BQ30">
            <v>0.95121951219512191</v>
          </cell>
          <cell r="BR30" t="str">
            <v>CANTERBURY WTW</v>
          </cell>
          <cell r="BS30">
            <v>4.8780487804878016E-2</v>
          </cell>
        </row>
        <row r="31">
          <cell r="A31" t="str">
            <v>BISHOPS WALTHAM WTW</v>
          </cell>
          <cell r="J31">
            <v>141</v>
          </cell>
          <cell r="K31">
            <v>3243.5000000000041</v>
          </cell>
          <cell r="AC31">
            <v>300</v>
          </cell>
          <cell r="AG31">
            <v>8888.2000000000317</v>
          </cell>
          <cell r="AH31">
            <v>0</v>
          </cell>
          <cell r="AI31">
            <v>0</v>
          </cell>
          <cell r="AJ31">
            <v>0</v>
          </cell>
          <cell r="AK31">
            <v>0</v>
          </cell>
          <cell r="AL31">
            <v>0</v>
          </cell>
          <cell r="AM31">
            <v>0</v>
          </cell>
          <cell r="AN31">
            <v>0</v>
          </cell>
          <cell r="AO31">
            <v>0</v>
          </cell>
          <cell r="AP31">
            <v>1.1214774869359772E-2</v>
          </cell>
          <cell r="AQ31">
            <v>0.25797959070048559</v>
          </cell>
          <cell r="AR31">
            <v>0</v>
          </cell>
          <cell r="AS31">
            <v>0</v>
          </cell>
          <cell r="AT31">
            <v>0</v>
          </cell>
          <cell r="AU31">
            <v>0</v>
          </cell>
          <cell r="AV31">
            <v>0</v>
          </cell>
          <cell r="AW31">
            <v>0</v>
          </cell>
          <cell r="AX31">
            <v>0</v>
          </cell>
          <cell r="AY31">
            <v>0</v>
          </cell>
          <cell r="AZ31">
            <v>0</v>
          </cell>
          <cell r="BA31">
            <v>0</v>
          </cell>
          <cell r="BB31">
            <v>0</v>
          </cell>
          <cell r="BC31">
            <v>0</v>
          </cell>
          <cell r="BD31">
            <v>0</v>
          </cell>
          <cell r="BE31">
            <v>0</v>
          </cell>
          <cell r="BF31">
            <v>0</v>
          </cell>
          <cell r="BG31">
            <v>0</v>
          </cell>
          <cell r="BH31">
            <v>0</v>
          </cell>
          <cell r="BI31">
            <v>2.3861223126297387E-2</v>
          </cell>
          <cell r="BJ31">
            <v>0</v>
          </cell>
          <cell r="BK31">
            <v>0</v>
          </cell>
          <cell r="BL31">
            <v>0</v>
          </cell>
          <cell r="BM31">
            <v>0.70694441130385732</v>
          </cell>
          <cell r="BN31">
            <v>12572.700000000035</v>
          </cell>
          <cell r="BO31">
            <v>1</v>
          </cell>
          <cell r="BP31" t="str">
            <v>SLOWHILL COPSE MARCHWOOD WTW</v>
          </cell>
          <cell r="BQ31">
            <v>0.70694441130385732</v>
          </cell>
          <cell r="BR31" t="str">
            <v>BUDDS FARM HAVANT WTW</v>
          </cell>
          <cell r="BS31">
            <v>0.25797959070048559</v>
          </cell>
        </row>
        <row r="32">
          <cell r="A32" t="str">
            <v>BLACKBOYS WTW</v>
          </cell>
          <cell r="W32">
            <v>1156.0000000000002</v>
          </cell>
          <cell r="AH32">
            <v>0</v>
          </cell>
          <cell r="AI32">
            <v>0</v>
          </cell>
          <cell r="AJ32">
            <v>0</v>
          </cell>
          <cell r="AK32">
            <v>0</v>
          </cell>
          <cell r="AL32">
            <v>0</v>
          </cell>
          <cell r="AM32">
            <v>0</v>
          </cell>
          <cell r="AN32">
            <v>0</v>
          </cell>
          <cell r="AO32">
            <v>0</v>
          </cell>
          <cell r="AP32">
            <v>0</v>
          </cell>
          <cell r="AQ32">
            <v>0</v>
          </cell>
          <cell r="AR32">
            <v>0</v>
          </cell>
          <cell r="AS32">
            <v>0</v>
          </cell>
          <cell r="AT32">
            <v>0</v>
          </cell>
          <cell r="AU32">
            <v>0</v>
          </cell>
          <cell r="AV32">
            <v>0</v>
          </cell>
          <cell r="AW32">
            <v>0</v>
          </cell>
          <cell r="AX32">
            <v>0</v>
          </cell>
          <cell r="AY32">
            <v>0</v>
          </cell>
          <cell r="AZ32">
            <v>0</v>
          </cell>
          <cell r="BA32">
            <v>0</v>
          </cell>
          <cell r="BB32">
            <v>0</v>
          </cell>
          <cell r="BC32">
            <v>1</v>
          </cell>
          <cell r="BD32">
            <v>0</v>
          </cell>
          <cell r="BE32">
            <v>0</v>
          </cell>
          <cell r="BF32">
            <v>0</v>
          </cell>
          <cell r="BG32">
            <v>0</v>
          </cell>
          <cell r="BH32">
            <v>0</v>
          </cell>
          <cell r="BI32">
            <v>0</v>
          </cell>
          <cell r="BJ32">
            <v>0</v>
          </cell>
          <cell r="BK32">
            <v>0</v>
          </cell>
          <cell r="BL32">
            <v>0</v>
          </cell>
          <cell r="BM32">
            <v>0</v>
          </cell>
          <cell r="BN32">
            <v>1156.0000000000002</v>
          </cell>
          <cell r="BO32">
            <v>1</v>
          </cell>
          <cell r="BP32" t="str">
            <v>HAILSHAM NORTH WTW</v>
          </cell>
          <cell r="BQ32">
            <v>1</v>
          </cell>
          <cell r="BS32"/>
        </row>
        <row r="33">
          <cell r="A33" t="str">
            <v>BLACKHAM WTW</v>
          </cell>
          <cell r="E33">
            <v>40.799999999999997</v>
          </cell>
          <cell r="H33">
            <v>163.19999999999996</v>
          </cell>
          <cell r="S33">
            <v>54.4</v>
          </cell>
          <cell r="V33">
            <v>54.4</v>
          </cell>
          <cell r="X33">
            <v>530.40000000000032</v>
          </cell>
          <cell r="AA33">
            <v>27.2</v>
          </cell>
          <cell r="AF33">
            <v>54.4</v>
          </cell>
          <cell r="AH33">
            <v>0</v>
          </cell>
          <cell r="AI33">
            <v>0</v>
          </cell>
          <cell r="AJ33">
            <v>0</v>
          </cell>
          <cell r="AK33">
            <v>4.4117647058823511E-2</v>
          </cell>
          <cell r="AL33">
            <v>0</v>
          </cell>
          <cell r="AM33">
            <v>0</v>
          </cell>
          <cell r="AN33">
            <v>0.17647058823529402</v>
          </cell>
          <cell r="AO33">
            <v>0</v>
          </cell>
          <cell r="AP33">
            <v>0</v>
          </cell>
          <cell r="AQ33">
            <v>0</v>
          </cell>
          <cell r="AR33">
            <v>0</v>
          </cell>
          <cell r="AS33">
            <v>0</v>
          </cell>
          <cell r="AT33">
            <v>0</v>
          </cell>
          <cell r="AU33">
            <v>0</v>
          </cell>
          <cell r="AV33">
            <v>0</v>
          </cell>
          <cell r="AW33">
            <v>0</v>
          </cell>
          <cell r="AX33">
            <v>0</v>
          </cell>
          <cell r="AY33">
            <v>5.8823529411764684E-2</v>
          </cell>
          <cell r="AZ33">
            <v>0</v>
          </cell>
          <cell r="BA33">
            <v>0</v>
          </cell>
          <cell r="BB33">
            <v>5.8823529411764684E-2</v>
          </cell>
          <cell r="BC33">
            <v>0</v>
          </cell>
          <cell r="BD33">
            <v>0.57352941176470607</v>
          </cell>
          <cell r="BE33">
            <v>0</v>
          </cell>
          <cell r="BF33">
            <v>0</v>
          </cell>
          <cell r="BG33">
            <v>2.9411764705882342E-2</v>
          </cell>
          <cell r="BH33">
            <v>0</v>
          </cell>
          <cell r="BI33">
            <v>0</v>
          </cell>
          <cell r="BJ33">
            <v>0</v>
          </cell>
          <cell r="BK33">
            <v>0</v>
          </cell>
          <cell r="BL33">
            <v>5.8823529411764684E-2</v>
          </cell>
          <cell r="BM33">
            <v>0</v>
          </cell>
          <cell r="BN33">
            <v>924.8000000000003</v>
          </cell>
          <cell r="BO33">
            <v>1</v>
          </cell>
          <cell r="BP33" t="str">
            <v>HAM HILL WTW</v>
          </cell>
          <cell r="BQ33">
            <v>0.57352941176470607</v>
          </cell>
          <cell r="BR33" t="str">
            <v>AYLESFORD WTW</v>
          </cell>
          <cell r="BS33">
            <v>0.17647058823529402</v>
          </cell>
        </row>
        <row r="34">
          <cell r="A34" t="str">
            <v>BLACKSTONE WTW</v>
          </cell>
          <cell r="P34">
            <v>27.299999999999997</v>
          </cell>
          <cell r="S34">
            <v>200.19999999999993</v>
          </cell>
          <cell r="AF34">
            <v>72.8</v>
          </cell>
          <cell r="AH34">
            <v>0</v>
          </cell>
          <cell r="AI34">
            <v>0</v>
          </cell>
          <cell r="AJ34">
            <v>0</v>
          </cell>
          <cell r="AK34">
            <v>0</v>
          </cell>
          <cell r="AL34">
            <v>0</v>
          </cell>
          <cell r="AM34">
            <v>0</v>
          </cell>
          <cell r="AN34">
            <v>0</v>
          </cell>
          <cell r="AO34">
            <v>0</v>
          </cell>
          <cell r="AP34">
            <v>0</v>
          </cell>
          <cell r="AQ34">
            <v>0</v>
          </cell>
          <cell r="AR34">
            <v>0</v>
          </cell>
          <cell r="AS34">
            <v>0</v>
          </cell>
          <cell r="AT34">
            <v>0</v>
          </cell>
          <cell r="AU34">
            <v>0</v>
          </cell>
          <cell r="AV34">
            <v>9.0909090909090912E-2</v>
          </cell>
          <cell r="AW34">
            <v>0</v>
          </cell>
          <cell r="AX34">
            <v>0</v>
          </cell>
          <cell r="AY34">
            <v>0.66666666666666652</v>
          </cell>
          <cell r="AZ34">
            <v>0</v>
          </cell>
          <cell r="BA34">
            <v>0</v>
          </cell>
          <cell r="BB34">
            <v>0</v>
          </cell>
          <cell r="BC34">
            <v>0</v>
          </cell>
          <cell r="BD34">
            <v>0</v>
          </cell>
          <cell r="BE34">
            <v>0</v>
          </cell>
          <cell r="BF34">
            <v>0</v>
          </cell>
          <cell r="BG34">
            <v>0</v>
          </cell>
          <cell r="BH34">
            <v>0</v>
          </cell>
          <cell r="BI34">
            <v>0</v>
          </cell>
          <cell r="BJ34">
            <v>0</v>
          </cell>
          <cell r="BK34">
            <v>0</v>
          </cell>
          <cell r="BL34">
            <v>0.24242424242424246</v>
          </cell>
          <cell r="BM34">
            <v>0</v>
          </cell>
          <cell r="BN34">
            <v>300.29999999999995</v>
          </cell>
          <cell r="BO34">
            <v>1</v>
          </cell>
          <cell r="BP34" t="str">
            <v>GODDARDS GREEN WTW</v>
          </cell>
          <cell r="BQ34">
            <v>0.66666666666666652</v>
          </cell>
          <cell r="BR34" t="str">
            <v>SCAYNES HILL WTW</v>
          </cell>
          <cell r="BS34">
            <v>0.24242424242424246</v>
          </cell>
        </row>
        <row r="35">
          <cell r="A35" t="str">
            <v>BLACKWATER WTW</v>
          </cell>
          <cell r="AE35">
            <v>136.39999999999998</v>
          </cell>
          <cell r="AH35">
            <v>0</v>
          </cell>
          <cell r="AI35">
            <v>0</v>
          </cell>
          <cell r="AJ35">
            <v>0</v>
          </cell>
          <cell r="AK35">
            <v>0</v>
          </cell>
          <cell r="AL35">
            <v>0</v>
          </cell>
          <cell r="AM35">
            <v>0</v>
          </cell>
          <cell r="AN35">
            <v>0</v>
          </cell>
          <cell r="AO35">
            <v>0</v>
          </cell>
          <cell r="AP35">
            <v>0</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1</v>
          </cell>
          <cell r="BL35">
            <v>0</v>
          </cell>
          <cell r="BM35">
            <v>0</v>
          </cell>
          <cell r="BN35">
            <v>136.39999999999998</v>
          </cell>
          <cell r="BO35">
            <v>1</v>
          </cell>
          <cell r="BP35" t="str">
            <v>SANDOWN NEW WTW</v>
          </cell>
          <cell r="BQ35">
            <v>1</v>
          </cell>
          <cell r="BS35"/>
        </row>
        <row r="36">
          <cell r="A36" t="str">
            <v>BODLE STREET GREEN WTW</v>
          </cell>
          <cell r="W36">
            <v>299.2</v>
          </cell>
          <cell r="AH36">
            <v>0</v>
          </cell>
          <cell r="AI36">
            <v>0</v>
          </cell>
          <cell r="AJ36">
            <v>0</v>
          </cell>
          <cell r="AK36">
            <v>0</v>
          </cell>
          <cell r="AL36">
            <v>0</v>
          </cell>
          <cell r="AM36">
            <v>0</v>
          </cell>
          <cell r="AN36">
            <v>0</v>
          </cell>
          <cell r="AO36">
            <v>0</v>
          </cell>
          <cell r="AP36">
            <v>0</v>
          </cell>
          <cell r="AQ36">
            <v>0</v>
          </cell>
          <cell r="AR36">
            <v>0</v>
          </cell>
          <cell r="AS36">
            <v>0</v>
          </cell>
          <cell r="AT36">
            <v>0</v>
          </cell>
          <cell r="AU36">
            <v>0</v>
          </cell>
          <cell r="AV36">
            <v>0</v>
          </cell>
          <cell r="AW36">
            <v>0</v>
          </cell>
          <cell r="AX36">
            <v>0</v>
          </cell>
          <cell r="AY36">
            <v>0</v>
          </cell>
          <cell r="AZ36">
            <v>0</v>
          </cell>
          <cell r="BA36">
            <v>0</v>
          </cell>
          <cell r="BB36">
            <v>0</v>
          </cell>
          <cell r="BC36">
            <v>1</v>
          </cell>
          <cell r="BD36">
            <v>0</v>
          </cell>
          <cell r="BE36">
            <v>0</v>
          </cell>
          <cell r="BF36">
            <v>0</v>
          </cell>
          <cell r="BG36">
            <v>0</v>
          </cell>
          <cell r="BH36">
            <v>0</v>
          </cell>
          <cell r="BI36">
            <v>0</v>
          </cell>
          <cell r="BJ36">
            <v>0</v>
          </cell>
          <cell r="BK36">
            <v>0</v>
          </cell>
          <cell r="BL36">
            <v>0</v>
          </cell>
          <cell r="BM36">
            <v>0</v>
          </cell>
          <cell r="BN36">
            <v>299.2</v>
          </cell>
          <cell r="BO36">
            <v>1</v>
          </cell>
          <cell r="BP36" t="str">
            <v>HAILSHAM NORTH WTW</v>
          </cell>
          <cell r="BQ36">
            <v>1</v>
          </cell>
          <cell r="BS36"/>
        </row>
        <row r="37">
          <cell r="A37" t="str">
            <v>BOLDRE WTW</v>
          </cell>
          <cell r="K37">
            <v>27.2</v>
          </cell>
          <cell r="AG37">
            <v>530.40000000000032</v>
          </cell>
          <cell r="AH37">
            <v>0</v>
          </cell>
          <cell r="AI37">
            <v>0</v>
          </cell>
          <cell r="AJ37">
            <v>0</v>
          </cell>
          <cell r="AK37">
            <v>0</v>
          </cell>
          <cell r="AL37">
            <v>0</v>
          </cell>
          <cell r="AM37">
            <v>0</v>
          </cell>
          <cell r="AN37">
            <v>0</v>
          </cell>
          <cell r="AO37">
            <v>0</v>
          </cell>
          <cell r="AP37">
            <v>0</v>
          </cell>
          <cell r="AQ37">
            <v>4.8780487804878016E-2</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0.95121951219512191</v>
          </cell>
          <cell r="BN37">
            <v>557.60000000000036</v>
          </cell>
          <cell r="BO37">
            <v>1</v>
          </cell>
          <cell r="BP37" t="str">
            <v>SLOWHILL COPSE MARCHWOOD WTW</v>
          </cell>
          <cell r="BQ37">
            <v>0.95121951219512191</v>
          </cell>
          <cell r="BR37" t="str">
            <v>BUDDS FARM HAVANT WTW</v>
          </cell>
          <cell r="BS37">
            <v>4.8780487804878016E-2</v>
          </cell>
        </row>
        <row r="38">
          <cell r="A38" t="str">
            <v>BOSHAM WTW</v>
          </cell>
          <cell r="K38">
            <v>2991.9999999999882</v>
          </cell>
          <cell r="P38">
            <v>54.4</v>
          </cell>
          <cell r="AC38">
            <v>27.2</v>
          </cell>
          <cell r="AG38">
            <v>27.2</v>
          </cell>
          <cell r="AH38">
            <v>0</v>
          </cell>
          <cell r="AI38">
            <v>0</v>
          </cell>
          <cell r="AJ38">
            <v>0</v>
          </cell>
          <cell r="AK38">
            <v>0</v>
          </cell>
          <cell r="AL38">
            <v>0</v>
          </cell>
          <cell r="AM38">
            <v>0</v>
          </cell>
          <cell r="AN38">
            <v>0</v>
          </cell>
          <cell r="AO38">
            <v>0</v>
          </cell>
          <cell r="AP38">
            <v>0</v>
          </cell>
          <cell r="AQ38">
            <v>0.96491228070175439</v>
          </cell>
          <cell r="AR38">
            <v>0</v>
          </cell>
          <cell r="AS38">
            <v>0</v>
          </cell>
          <cell r="AT38">
            <v>0</v>
          </cell>
          <cell r="AU38">
            <v>0</v>
          </cell>
          <cell r="AV38">
            <v>1.7543859649122875E-2</v>
          </cell>
          <cell r="AW38">
            <v>0</v>
          </cell>
          <cell r="AX38">
            <v>0</v>
          </cell>
          <cell r="AY38">
            <v>0</v>
          </cell>
          <cell r="AZ38">
            <v>0</v>
          </cell>
          <cell r="BA38">
            <v>0</v>
          </cell>
          <cell r="BB38">
            <v>0</v>
          </cell>
          <cell r="BC38">
            <v>0</v>
          </cell>
          <cell r="BD38">
            <v>0</v>
          </cell>
          <cell r="BE38">
            <v>0</v>
          </cell>
          <cell r="BF38">
            <v>0</v>
          </cell>
          <cell r="BG38">
            <v>0</v>
          </cell>
          <cell r="BH38">
            <v>0</v>
          </cell>
          <cell r="BI38">
            <v>8.7719298245614377E-3</v>
          </cell>
          <cell r="BJ38">
            <v>0</v>
          </cell>
          <cell r="BK38">
            <v>0</v>
          </cell>
          <cell r="BL38">
            <v>0</v>
          </cell>
          <cell r="BM38">
            <v>8.7719298245614377E-3</v>
          </cell>
          <cell r="BN38">
            <v>3100.7999999999879</v>
          </cell>
          <cell r="BO38">
            <v>1</v>
          </cell>
          <cell r="BP38" t="str">
            <v>BUDDS FARM HAVANT WTW</v>
          </cell>
          <cell r="BQ38">
            <v>0.96491228070175439</v>
          </cell>
          <cell r="BR38" t="str">
            <v>FORD WTW</v>
          </cell>
          <cell r="BS38">
            <v>1.7543859649122875E-2</v>
          </cell>
        </row>
        <row r="39">
          <cell r="A39" t="str">
            <v>BREDE WATERWORKS WTW</v>
          </cell>
          <cell r="D39">
            <v>135.99999999999997</v>
          </cell>
          <cell r="AH39">
            <v>0</v>
          </cell>
          <cell r="AI39">
            <v>0</v>
          </cell>
          <cell r="AJ39">
            <v>1</v>
          </cell>
          <cell r="AK39">
            <v>0</v>
          </cell>
          <cell r="AL39">
            <v>0</v>
          </cell>
          <cell r="AM39">
            <v>0</v>
          </cell>
          <cell r="AN39">
            <v>0</v>
          </cell>
          <cell r="AO39">
            <v>0</v>
          </cell>
          <cell r="AP39">
            <v>0</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135.99999999999997</v>
          </cell>
          <cell r="BO39">
            <v>1</v>
          </cell>
          <cell r="BP39" t="str">
            <v>ASHFORD WTW</v>
          </cell>
          <cell r="BQ39">
            <v>1</v>
          </cell>
          <cell r="BS39"/>
        </row>
        <row r="40">
          <cell r="A40" t="str">
            <v>BREDE WSW</v>
          </cell>
          <cell r="E40">
            <v>54.6</v>
          </cell>
          <cell r="F40">
            <v>1829.0999999999981</v>
          </cell>
          <cell r="H40">
            <v>1283.099999999999</v>
          </cell>
          <cell r="AH40">
            <v>0</v>
          </cell>
          <cell r="AI40">
            <v>0</v>
          </cell>
          <cell r="AJ40">
            <v>0</v>
          </cell>
          <cell r="AK40">
            <v>1.7241379310344845E-2</v>
          </cell>
          <cell r="AL40">
            <v>0.57758620689655171</v>
          </cell>
          <cell r="AM40">
            <v>0</v>
          </cell>
          <cell r="AN40">
            <v>0.40517241379310354</v>
          </cell>
          <cell r="AO40">
            <v>0</v>
          </cell>
          <cell r="AP40">
            <v>0</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3166.799999999997</v>
          </cell>
          <cell r="BO40">
            <v>1</v>
          </cell>
          <cell r="BP40" t="str">
            <v>AYLESFORD COMMERCIAL TRADE WASTE WTW</v>
          </cell>
          <cell r="BQ40">
            <v>0.57758620689655171</v>
          </cell>
          <cell r="BR40" t="str">
            <v>AYLESFORD WTW</v>
          </cell>
          <cell r="BS40">
            <v>0.40517241379310354</v>
          </cell>
        </row>
        <row r="41">
          <cell r="A41" t="str">
            <v>BRIGHSTONE WTW</v>
          </cell>
          <cell r="AE41">
            <v>2243.9999999999932</v>
          </cell>
          <cell r="AH41">
            <v>0</v>
          </cell>
          <cell r="AI41">
            <v>0</v>
          </cell>
          <cell r="AJ41">
            <v>0</v>
          </cell>
          <cell r="AK41">
            <v>0</v>
          </cell>
          <cell r="AL41">
            <v>0</v>
          </cell>
          <cell r="AM41">
            <v>0</v>
          </cell>
          <cell r="AN41">
            <v>0</v>
          </cell>
          <cell r="AO41">
            <v>0</v>
          </cell>
          <cell r="AP41">
            <v>0</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1</v>
          </cell>
          <cell r="BL41">
            <v>0</v>
          </cell>
          <cell r="BM41">
            <v>0</v>
          </cell>
          <cell r="BN41">
            <v>2243.9999999999932</v>
          </cell>
          <cell r="BO41">
            <v>1</v>
          </cell>
          <cell r="BP41" t="str">
            <v>SANDOWN NEW WTW</v>
          </cell>
          <cell r="BQ41">
            <v>1</v>
          </cell>
          <cell r="BS41"/>
        </row>
        <row r="42">
          <cell r="A42" t="str">
            <v>BROCKENHURST WTW</v>
          </cell>
          <cell r="K42">
            <v>359.39999999999986</v>
          </cell>
          <cell r="Q42">
            <v>18.2</v>
          </cell>
          <cell r="AG42">
            <v>9876.8000000000138</v>
          </cell>
          <cell r="AH42">
            <v>0</v>
          </cell>
          <cell r="AI42">
            <v>0</v>
          </cell>
          <cell r="AJ42">
            <v>0</v>
          </cell>
          <cell r="AK42">
            <v>0</v>
          </cell>
          <cell r="AL42">
            <v>0</v>
          </cell>
          <cell r="AM42">
            <v>0</v>
          </cell>
          <cell r="AN42">
            <v>0</v>
          </cell>
          <cell r="AO42">
            <v>0</v>
          </cell>
          <cell r="AP42">
            <v>0</v>
          </cell>
          <cell r="AQ42">
            <v>3.5048369480418097E-2</v>
          </cell>
          <cell r="AR42">
            <v>0</v>
          </cell>
          <cell r="AS42">
            <v>0</v>
          </cell>
          <cell r="AT42">
            <v>0</v>
          </cell>
          <cell r="AU42">
            <v>0</v>
          </cell>
          <cell r="AV42">
            <v>0</v>
          </cell>
          <cell r="AW42">
            <v>1.7748478701825532E-3</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0.96317678264939932</v>
          </cell>
          <cell r="BN42">
            <v>10254.400000000014</v>
          </cell>
          <cell r="BO42">
            <v>1</v>
          </cell>
          <cell r="BP42" t="str">
            <v>SLOWHILL COPSE MARCHWOOD WTW</v>
          </cell>
          <cell r="BQ42">
            <v>0.96317678264939932</v>
          </cell>
          <cell r="BR42" t="str">
            <v>BUDDS FARM HAVANT WTW</v>
          </cell>
          <cell r="BS42">
            <v>3.5048369480418097E-2</v>
          </cell>
        </row>
        <row r="43">
          <cell r="A43" t="str">
            <v>BROOK STREET CUCKFIELD WTW</v>
          </cell>
          <cell r="S43">
            <v>145.6</v>
          </cell>
          <cell r="AF43">
            <v>36.4</v>
          </cell>
          <cell r="AH43">
            <v>0</v>
          </cell>
          <cell r="AI43">
            <v>0</v>
          </cell>
          <cell r="AJ43">
            <v>0</v>
          </cell>
          <cell r="AK43">
            <v>0</v>
          </cell>
          <cell r="AL43">
            <v>0</v>
          </cell>
          <cell r="AM43">
            <v>0</v>
          </cell>
          <cell r="AN43">
            <v>0</v>
          </cell>
          <cell r="AO43">
            <v>0</v>
          </cell>
          <cell r="AP43">
            <v>0</v>
          </cell>
          <cell r="AQ43">
            <v>0</v>
          </cell>
          <cell r="AR43">
            <v>0</v>
          </cell>
          <cell r="AS43">
            <v>0</v>
          </cell>
          <cell r="AT43">
            <v>0</v>
          </cell>
          <cell r="AU43">
            <v>0</v>
          </cell>
          <cell r="AV43">
            <v>0</v>
          </cell>
          <cell r="AW43">
            <v>0</v>
          </cell>
          <cell r="AX43">
            <v>0</v>
          </cell>
          <cell r="AY43">
            <v>0.79999999999999993</v>
          </cell>
          <cell r="AZ43">
            <v>0</v>
          </cell>
          <cell r="BA43">
            <v>0</v>
          </cell>
          <cell r="BB43">
            <v>0</v>
          </cell>
          <cell r="BC43">
            <v>0</v>
          </cell>
          <cell r="BD43">
            <v>0</v>
          </cell>
          <cell r="BE43">
            <v>0</v>
          </cell>
          <cell r="BF43">
            <v>0</v>
          </cell>
          <cell r="BG43">
            <v>0</v>
          </cell>
          <cell r="BH43">
            <v>0</v>
          </cell>
          <cell r="BI43">
            <v>0</v>
          </cell>
          <cell r="BJ43">
            <v>0</v>
          </cell>
          <cell r="BK43">
            <v>0</v>
          </cell>
          <cell r="BL43">
            <v>0.19999999999999998</v>
          </cell>
          <cell r="BM43">
            <v>0</v>
          </cell>
          <cell r="BN43">
            <v>182</v>
          </cell>
          <cell r="BO43">
            <v>1</v>
          </cell>
          <cell r="BP43" t="str">
            <v>GODDARDS GREEN WTW</v>
          </cell>
          <cell r="BQ43">
            <v>0.79999999999999993</v>
          </cell>
          <cell r="BR43" t="str">
            <v>SCAYNES HILL WTW</v>
          </cell>
          <cell r="BS43">
            <v>0.19999999999999998</v>
          </cell>
        </row>
        <row r="44">
          <cell r="A44" t="str">
            <v>BROOKLAND WTW</v>
          </cell>
          <cell r="D44">
            <v>530.40000000000032</v>
          </cell>
          <cell r="H44">
            <v>27.2</v>
          </cell>
          <cell r="AH44">
            <v>0</v>
          </cell>
          <cell r="AI44">
            <v>0</v>
          </cell>
          <cell r="AJ44">
            <v>0.95121951219512191</v>
          </cell>
          <cell r="AK44">
            <v>0</v>
          </cell>
          <cell r="AL44">
            <v>0</v>
          </cell>
          <cell r="AM44">
            <v>0</v>
          </cell>
          <cell r="AN44">
            <v>4.8780487804878016E-2</v>
          </cell>
          <cell r="AO44">
            <v>0</v>
          </cell>
          <cell r="AP44">
            <v>0</v>
          </cell>
          <cell r="AQ44">
            <v>0</v>
          </cell>
          <cell r="AR44">
            <v>0</v>
          </cell>
          <cell r="AS44">
            <v>0</v>
          </cell>
          <cell r="AT44">
            <v>0</v>
          </cell>
          <cell r="AU44">
            <v>0</v>
          </cell>
          <cell r="AV44">
            <v>0</v>
          </cell>
          <cell r="AW44">
            <v>0</v>
          </cell>
          <cell r="AX44">
            <v>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557.60000000000036</v>
          </cell>
          <cell r="BO44">
            <v>1</v>
          </cell>
          <cell r="BP44" t="str">
            <v>ASHFORD WTW</v>
          </cell>
          <cell r="BQ44">
            <v>0.95121951219512191</v>
          </cell>
          <cell r="BR44" t="str">
            <v>AYLESFORD WTW</v>
          </cell>
          <cell r="BS44">
            <v>4.8780487804878016E-2</v>
          </cell>
        </row>
        <row r="45">
          <cell r="A45" t="str">
            <v>BUDDS FARM HAVANT WTW</v>
          </cell>
          <cell r="K45">
            <v>163.70000000000002</v>
          </cell>
          <cell r="AH45">
            <v>0</v>
          </cell>
          <cell r="AI45">
            <v>0</v>
          </cell>
          <cell r="AJ45">
            <v>0</v>
          </cell>
          <cell r="AK45">
            <v>0</v>
          </cell>
          <cell r="AL45">
            <v>0</v>
          </cell>
          <cell r="AM45">
            <v>0</v>
          </cell>
          <cell r="AN45">
            <v>0</v>
          </cell>
          <cell r="AO45">
            <v>0</v>
          </cell>
          <cell r="AP45">
            <v>0</v>
          </cell>
          <cell r="AQ45">
            <v>1</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163.70000000000002</v>
          </cell>
          <cell r="BO45">
            <v>1</v>
          </cell>
          <cell r="BP45" t="str">
            <v>BUDDS FARM HAVANT WTW</v>
          </cell>
          <cell r="BQ45">
            <v>1</v>
          </cell>
          <cell r="BS45"/>
        </row>
        <row r="46">
          <cell r="A46" t="str">
            <v>BURITON WTW</v>
          </cell>
          <cell r="K46">
            <v>1210.3999999999999</v>
          </cell>
          <cell r="AG46">
            <v>231.19999999999993</v>
          </cell>
          <cell r="AH46">
            <v>0</v>
          </cell>
          <cell r="AI46">
            <v>0</v>
          </cell>
          <cell r="AJ46">
            <v>0</v>
          </cell>
          <cell r="AK46">
            <v>0</v>
          </cell>
          <cell r="AL46">
            <v>0</v>
          </cell>
          <cell r="AM46">
            <v>0</v>
          </cell>
          <cell r="AN46">
            <v>0</v>
          </cell>
          <cell r="AO46">
            <v>0</v>
          </cell>
          <cell r="AP46">
            <v>0</v>
          </cell>
          <cell r="AQ46">
            <v>0.83962264150943389</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0.160377358490566</v>
          </cell>
          <cell r="BN46">
            <v>1441.6</v>
          </cell>
          <cell r="BO46">
            <v>1</v>
          </cell>
          <cell r="BP46" t="str">
            <v>BUDDS FARM HAVANT WTW</v>
          </cell>
          <cell r="BQ46">
            <v>0.83962264150943389</v>
          </cell>
          <cell r="BR46" t="str">
            <v>SLOWHILL COPSE MARCHWOOD WTW</v>
          </cell>
          <cell r="BS46">
            <v>0.160377358490566</v>
          </cell>
        </row>
        <row r="47">
          <cell r="A47" t="str">
            <v>BURPHAM WSW</v>
          </cell>
          <cell r="N47">
            <v>244.79999999999993</v>
          </cell>
          <cell r="P47">
            <v>13.6</v>
          </cell>
          <cell r="AH47">
            <v>0</v>
          </cell>
          <cell r="AI47">
            <v>0</v>
          </cell>
          <cell r="AJ47">
            <v>0</v>
          </cell>
          <cell r="AK47">
            <v>0</v>
          </cell>
          <cell r="AL47">
            <v>0</v>
          </cell>
          <cell r="AM47">
            <v>0</v>
          </cell>
          <cell r="AN47">
            <v>0</v>
          </cell>
          <cell r="AO47">
            <v>0</v>
          </cell>
          <cell r="AP47">
            <v>0</v>
          </cell>
          <cell r="AQ47">
            <v>0</v>
          </cell>
          <cell r="AR47">
            <v>0</v>
          </cell>
          <cell r="AS47">
            <v>0</v>
          </cell>
          <cell r="AT47">
            <v>0.94736842105263164</v>
          </cell>
          <cell r="AU47">
            <v>0</v>
          </cell>
          <cell r="AV47">
            <v>5.2631578947368439E-2</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258.39999999999992</v>
          </cell>
          <cell r="BO47">
            <v>1</v>
          </cell>
          <cell r="BP47" t="str">
            <v>FORD CESS WTW</v>
          </cell>
          <cell r="BQ47">
            <v>0.94736842105263164</v>
          </cell>
          <cell r="BR47" t="str">
            <v>FORD WTW</v>
          </cell>
          <cell r="BS47">
            <v>5.2631578947368439E-2</v>
          </cell>
        </row>
        <row r="48">
          <cell r="A48" t="str">
            <v>BURPHAM WTW</v>
          </cell>
          <cell r="K48">
            <v>36.4</v>
          </cell>
          <cell r="N48">
            <v>72.8</v>
          </cell>
          <cell r="P48">
            <v>655.20000000000016</v>
          </cell>
          <cell r="AH48">
            <v>0</v>
          </cell>
          <cell r="AI48">
            <v>0</v>
          </cell>
          <cell r="AJ48">
            <v>0</v>
          </cell>
          <cell r="AK48">
            <v>0</v>
          </cell>
          <cell r="AL48">
            <v>0</v>
          </cell>
          <cell r="AM48">
            <v>0</v>
          </cell>
          <cell r="AN48">
            <v>0</v>
          </cell>
          <cell r="AO48">
            <v>0</v>
          </cell>
          <cell r="AP48">
            <v>0</v>
          </cell>
          <cell r="AQ48">
            <v>4.7619047619047609E-2</v>
          </cell>
          <cell r="AR48">
            <v>0</v>
          </cell>
          <cell r="AS48">
            <v>0</v>
          </cell>
          <cell r="AT48">
            <v>9.5238095238095219E-2</v>
          </cell>
          <cell r="AU48">
            <v>0</v>
          </cell>
          <cell r="AV48">
            <v>0.85714285714285721</v>
          </cell>
          <cell r="AW48">
            <v>0</v>
          </cell>
          <cell r="AX48">
            <v>0</v>
          </cell>
          <cell r="AY48">
            <v>0</v>
          </cell>
          <cell r="AZ48">
            <v>0</v>
          </cell>
          <cell r="BA48">
            <v>0</v>
          </cell>
          <cell r="BB48">
            <v>0</v>
          </cell>
          <cell r="BC48">
            <v>0</v>
          </cell>
          <cell r="BD48">
            <v>0</v>
          </cell>
          <cell r="BE48">
            <v>0</v>
          </cell>
          <cell r="BF48">
            <v>0</v>
          </cell>
          <cell r="BG48">
            <v>0</v>
          </cell>
          <cell r="BH48">
            <v>0</v>
          </cell>
          <cell r="BI48">
            <v>0</v>
          </cell>
          <cell r="BJ48">
            <v>0</v>
          </cell>
          <cell r="BK48">
            <v>0</v>
          </cell>
          <cell r="BL48">
            <v>0</v>
          </cell>
          <cell r="BM48">
            <v>0</v>
          </cell>
          <cell r="BN48">
            <v>764.40000000000009</v>
          </cell>
          <cell r="BO48">
            <v>1</v>
          </cell>
          <cell r="BP48" t="str">
            <v>FORD WTW</v>
          </cell>
          <cell r="BQ48">
            <v>0.85714285714285721</v>
          </cell>
          <cell r="BR48" t="str">
            <v>FORD CESS WTW</v>
          </cell>
          <cell r="BS48">
            <v>9.5238095238095219E-2</v>
          </cell>
        </row>
        <row r="49">
          <cell r="A49" t="str">
            <v>BURWASH COMMON WTW</v>
          </cell>
          <cell r="H49">
            <v>27.2</v>
          </cell>
          <cell r="S49">
            <v>13.6</v>
          </cell>
          <cell r="W49">
            <v>992.80000000000109</v>
          </cell>
          <cell r="AF49">
            <v>68</v>
          </cell>
          <cell r="AH49">
            <v>0</v>
          </cell>
          <cell r="AI49">
            <v>0</v>
          </cell>
          <cell r="AJ49">
            <v>0</v>
          </cell>
          <cell r="AK49">
            <v>0</v>
          </cell>
          <cell r="AL49">
            <v>0</v>
          </cell>
          <cell r="AM49">
            <v>0</v>
          </cell>
          <cell r="AN49">
            <v>2.4691358024691332E-2</v>
          </cell>
          <cell r="AO49">
            <v>0</v>
          </cell>
          <cell r="AP49">
            <v>0</v>
          </cell>
          <cell r="AQ49">
            <v>0</v>
          </cell>
          <cell r="AR49">
            <v>0</v>
          </cell>
          <cell r="AS49">
            <v>0</v>
          </cell>
          <cell r="AT49">
            <v>0</v>
          </cell>
          <cell r="AU49">
            <v>0</v>
          </cell>
          <cell r="AV49">
            <v>0</v>
          </cell>
          <cell r="AW49">
            <v>0</v>
          </cell>
          <cell r="AX49">
            <v>0</v>
          </cell>
          <cell r="AY49">
            <v>1.2345679012345666E-2</v>
          </cell>
          <cell r="AZ49">
            <v>0</v>
          </cell>
          <cell r="BA49">
            <v>0</v>
          </cell>
          <cell r="BB49">
            <v>0</v>
          </cell>
          <cell r="BC49">
            <v>0.90123456790123468</v>
          </cell>
          <cell r="BD49">
            <v>0</v>
          </cell>
          <cell r="BE49">
            <v>0</v>
          </cell>
          <cell r="BF49">
            <v>0</v>
          </cell>
          <cell r="BG49">
            <v>0</v>
          </cell>
          <cell r="BH49">
            <v>0</v>
          </cell>
          <cell r="BI49">
            <v>0</v>
          </cell>
          <cell r="BJ49">
            <v>0</v>
          </cell>
          <cell r="BK49">
            <v>0</v>
          </cell>
          <cell r="BL49">
            <v>6.1728395061728336E-2</v>
          </cell>
          <cell r="BM49">
            <v>0</v>
          </cell>
          <cell r="BN49">
            <v>1101.600000000001</v>
          </cell>
          <cell r="BO49">
            <v>1</v>
          </cell>
          <cell r="BP49" t="str">
            <v>HAILSHAM NORTH WTW</v>
          </cell>
          <cell r="BQ49">
            <v>0.90123456790123468</v>
          </cell>
          <cell r="BR49" t="str">
            <v>SCAYNES HILL WTW</v>
          </cell>
          <cell r="BS49">
            <v>6.1728395061728336E-2</v>
          </cell>
        </row>
        <row r="50">
          <cell r="A50" t="str">
            <v>BURWASH VILLAGE WTW</v>
          </cell>
          <cell r="D50">
            <v>54.4</v>
          </cell>
          <cell r="H50">
            <v>27.2</v>
          </cell>
          <cell r="S50">
            <v>13.6</v>
          </cell>
          <cell r="W50">
            <v>3889.5999999999822</v>
          </cell>
          <cell r="AF50">
            <v>68</v>
          </cell>
          <cell r="AH50">
            <v>0</v>
          </cell>
          <cell r="AI50">
            <v>0</v>
          </cell>
          <cell r="AJ50">
            <v>1.3422818791946367E-2</v>
          </cell>
          <cell r="AK50">
            <v>0</v>
          </cell>
          <cell r="AL50">
            <v>0</v>
          </cell>
          <cell r="AM50">
            <v>0</v>
          </cell>
          <cell r="AN50">
            <v>6.7114093959731837E-3</v>
          </cell>
          <cell r="AO50">
            <v>0</v>
          </cell>
          <cell r="AP50">
            <v>0</v>
          </cell>
          <cell r="AQ50">
            <v>0</v>
          </cell>
          <cell r="AR50">
            <v>0</v>
          </cell>
          <cell r="AS50">
            <v>0</v>
          </cell>
          <cell r="AT50">
            <v>0</v>
          </cell>
          <cell r="AU50">
            <v>0</v>
          </cell>
          <cell r="AV50">
            <v>0</v>
          </cell>
          <cell r="AW50">
            <v>0</v>
          </cell>
          <cell r="AX50">
            <v>0</v>
          </cell>
          <cell r="AY50">
            <v>3.3557046979865919E-3</v>
          </cell>
          <cell r="AZ50">
            <v>0</v>
          </cell>
          <cell r="BA50">
            <v>0</v>
          </cell>
          <cell r="BB50">
            <v>0</v>
          </cell>
          <cell r="BC50">
            <v>0.95973154362416091</v>
          </cell>
          <cell r="BD50">
            <v>0</v>
          </cell>
          <cell r="BE50">
            <v>0</v>
          </cell>
          <cell r="BF50">
            <v>0</v>
          </cell>
          <cell r="BG50">
            <v>0</v>
          </cell>
          <cell r="BH50">
            <v>0</v>
          </cell>
          <cell r="BI50">
            <v>0</v>
          </cell>
          <cell r="BJ50">
            <v>0</v>
          </cell>
          <cell r="BK50">
            <v>0</v>
          </cell>
          <cell r="BL50">
            <v>1.6778523489932959E-2</v>
          </cell>
          <cell r="BM50">
            <v>0</v>
          </cell>
          <cell r="BN50">
            <v>4052.799999999982</v>
          </cell>
          <cell r="BO50">
            <v>1</v>
          </cell>
          <cell r="BP50" t="str">
            <v>HAILSHAM NORTH WTW</v>
          </cell>
          <cell r="BQ50">
            <v>0.95973154362416091</v>
          </cell>
          <cell r="BR50" t="str">
            <v>SCAYNES HILL WTW</v>
          </cell>
          <cell r="BS50">
            <v>1.6778523489932959E-2</v>
          </cell>
        </row>
        <row r="51">
          <cell r="A51" t="str">
            <v>BURY WTW</v>
          </cell>
          <cell r="K51">
            <v>72.8</v>
          </cell>
          <cell r="P51">
            <v>400.39999999999986</v>
          </cell>
          <cell r="AH51">
            <v>0</v>
          </cell>
          <cell r="AI51">
            <v>0</v>
          </cell>
          <cell r="AJ51">
            <v>0</v>
          </cell>
          <cell r="AK51">
            <v>0</v>
          </cell>
          <cell r="AL51">
            <v>0</v>
          </cell>
          <cell r="AM51">
            <v>0</v>
          </cell>
          <cell r="AN51">
            <v>0</v>
          </cell>
          <cell r="AO51">
            <v>0</v>
          </cell>
          <cell r="AP51">
            <v>0</v>
          </cell>
          <cell r="AQ51">
            <v>0.15384615384615388</v>
          </cell>
          <cell r="AR51">
            <v>0</v>
          </cell>
          <cell r="AS51">
            <v>0</v>
          </cell>
          <cell r="AT51">
            <v>0</v>
          </cell>
          <cell r="AU51">
            <v>0</v>
          </cell>
          <cell r="AV51">
            <v>0.84615384615384603</v>
          </cell>
          <cell r="AW51">
            <v>0</v>
          </cell>
          <cell r="AX51">
            <v>0</v>
          </cell>
          <cell r="AY51">
            <v>0</v>
          </cell>
          <cell r="AZ51">
            <v>0</v>
          </cell>
          <cell r="BA51">
            <v>0</v>
          </cell>
          <cell r="BB51">
            <v>0</v>
          </cell>
          <cell r="BC51">
            <v>0</v>
          </cell>
          <cell r="BD51">
            <v>0</v>
          </cell>
          <cell r="BE51">
            <v>0</v>
          </cell>
          <cell r="BF51">
            <v>0</v>
          </cell>
          <cell r="BG51">
            <v>0</v>
          </cell>
          <cell r="BH51">
            <v>0</v>
          </cell>
          <cell r="BI51">
            <v>0</v>
          </cell>
          <cell r="BJ51">
            <v>0</v>
          </cell>
          <cell r="BK51">
            <v>0</v>
          </cell>
          <cell r="BL51">
            <v>0</v>
          </cell>
          <cell r="BM51">
            <v>0</v>
          </cell>
          <cell r="BN51">
            <v>473.19999999999987</v>
          </cell>
          <cell r="BO51">
            <v>1</v>
          </cell>
          <cell r="BP51" t="str">
            <v>FORD WTW</v>
          </cell>
          <cell r="BQ51">
            <v>0.84615384615384603</v>
          </cell>
          <cell r="BR51" t="str">
            <v>BUDDS FARM HAVANT WTW</v>
          </cell>
          <cell r="BS51">
            <v>0.15384615384615388</v>
          </cell>
        </row>
        <row r="52">
          <cell r="A52" t="str">
            <v>BUXTED WTW</v>
          </cell>
          <cell r="H52">
            <v>36.4</v>
          </cell>
          <cell r="S52">
            <v>218.39999999999995</v>
          </cell>
          <cell r="W52">
            <v>3821.9999999999859</v>
          </cell>
          <cell r="AF52">
            <v>291.19999999999993</v>
          </cell>
          <cell r="AH52">
            <v>0</v>
          </cell>
          <cell r="AI52">
            <v>0</v>
          </cell>
          <cell r="AJ52">
            <v>0</v>
          </cell>
          <cell r="AK52">
            <v>0</v>
          </cell>
          <cell r="AL52">
            <v>0</v>
          </cell>
          <cell r="AM52">
            <v>0</v>
          </cell>
          <cell r="AN52">
            <v>8.333333333333361E-3</v>
          </cell>
          <cell r="AO52">
            <v>0</v>
          </cell>
          <cell r="AP52">
            <v>0</v>
          </cell>
          <cell r="AQ52">
            <v>0</v>
          </cell>
          <cell r="AR52">
            <v>0</v>
          </cell>
          <cell r="AS52">
            <v>0</v>
          </cell>
          <cell r="AT52">
            <v>0</v>
          </cell>
          <cell r="AU52">
            <v>0</v>
          </cell>
          <cell r="AV52">
            <v>0</v>
          </cell>
          <cell r="AW52">
            <v>0</v>
          </cell>
          <cell r="AX52">
            <v>0</v>
          </cell>
          <cell r="AY52">
            <v>5.0000000000000155E-2</v>
          </cell>
          <cell r="AZ52">
            <v>0</v>
          </cell>
          <cell r="BA52">
            <v>0</v>
          </cell>
          <cell r="BB52">
            <v>0</v>
          </cell>
          <cell r="BC52">
            <v>0.87499999999999967</v>
          </cell>
          <cell r="BD52">
            <v>0</v>
          </cell>
          <cell r="BE52">
            <v>0</v>
          </cell>
          <cell r="BF52">
            <v>0</v>
          </cell>
          <cell r="BG52">
            <v>0</v>
          </cell>
          <cell r="BH52">
            <v>0</v>
          </cell>
          <cell r="BI52">
            <v>0</v>
          </cell>
          <cell r="BJ52">
            <v>0</v>
          </cell>
          <cell r="BK52">
            <v>0</v>
          </cell>
          <cell r="BL52">
            <v>6.6666666666666874E-2</v>
          </cell>
          <cell r="BM52">
            <v>0</v>
          </cell>
          <cell r="BN52">
            <v>4367.9999999999854</v>
          </cell>
          <cell r="BO52">
            <v>1</v>
          </cell>
          <cell r="BP52" t="str">
            <v>HAILSHAM NORTH WTW</v>
          </cell>
          <cell r="BQ52">
            <v>0.87499999999999967</v>
          </cell>
          <cell r="BR52" t="str">
            <v>SCAYNES HILL WTW</v>
          </cell>
          <cell r="BS52">
            <v>6.6666666666666874E-2</v>
          </cell>
        </row>
        <row r="53">
          <cell r="A53" t="str">
            <v>CALBOURNE WTW</v>
          </cell>
          <cell r="AE53">
            <v>1170.5999999999997</v>
          </cell>
          <cell r="AH53">
            <v>0</v>
          </cell>
          <cell r="AI53">
            <v>0</v>
          </cell>
          <cell r="AJ53">
            <v>0</v>
          </cell>
          <cell r="AK53">
            <v>0</v>
          </cell>
          <cell r="AL53">
            <v>0</v>
          </cell>
          <cell r="AM53">
            <v>0</v>
          </cell>
          <cell r="AN53">
            <v>0</v>
          </cell>
          <cell r="AO53">
            <v>0</v>
          </cell>
          <cell r="AP53">
            <v>0</v>
          </cell>
          <cell r="AQ53">
            <v>0</v>
          </cell>
          <cell r="AR53">
            <v>0</v>
          </cell>
          <cell r="AS53">
            <v>0</v>
          </cell>
          <cell r="AT53">
            <v>0</v>
          </cell>
          <cell r="AU53">
            <v>0</v>
          </cell>
          <cell r="AV53">
            <v>0</v>
          </cell>
          <cell r="AW53">
            <v>0</v>
          </cell>
          <cell r="AX53">
            <v>0</v>
          </cell>
          <cell r="AY53">
            <v>0</v>
          </cell>
          <cell r="AZ53">
            <v>0</v>
          </cell>
          <cell r="BA53">
            <v>0</v>
          </cell>
          <cell r="BB53">
            <v>0</v>
          </cell>
          <cell r="BC53">
            <v>0</v>
          </cell>
          <cell r="BD53">
            <v>0</v>
          </cell>
          <cell r="BE53">
            <v>0</v>
          </cell>
          <cell r="BF53">
            <v>0</v>
          </cell>
          <cell r="BG53">
            <v>0</v>
          </cell>
          <cell r="BH53">
            <v>0</v>
          </cell>
          <cell r="BI53">
            <v>0</v>
          </cell>
          <cell r="BJ53">
            <v>0</v>
          </cell>
          <cell r="BK53">
            <v>1</v>
          </cell>
          <cell r="BL53">
            <v>0</v>
          </cell>
          <cell r="BM53">
            <v>0</v>
          </cell>
          <cell r="BN53">
            <v>1170.5999999999997</v>
          </cell>
          <cell r="BO53">
            <v>1</v>
          </cell>
          <cell r="BP53" t="str">
            <v>SANDOWN NEW WTW</v>
          </cell>
          <cell r="BQ53">
            <v>1</v>
          </cell>
          <cell r="BS53"/>
        </row>
        <row r="54">
          <cell r="A54" t="str">
            <v>CAMBER WTW</v>
          </cell>
          <cell r="D54">
            <v>2029.2000000000035</v>
          </cell>
          <cell r="M54">
            <v>91</v>
          </cell>
          <cell r="AH54">
            <v>0</v>
          </cell>
          <cell r="AI54">
            <v>0</v>
          </cell>
          <cell r="AJ54">
            <v>0.95707952079992464</v>
          </cell>
          <cell r="AK54">
            <v>0</v>
          </cell>
          <cell r="AL54">
            <v>0</v>
          </cell>
          <cell r="AM54">
            <v>0</v>
          </cell>
          <cell r="AN54">
            <v>0</v>
          </cell>
          <cell r="AO54">
            <v>0</v>
          </cell>
          <cell r="AP54">
            <v>0</v>
          </cell>
          <cell r="AQ54">
            <v>0</v>
          </cell>
          <cell r="AR54">
            <v>0</v>
          </cell>
          <cell r="AS54">
            <v>4.2920479200075391E-2</v>
          </cell>
          <cell r="AT54">
            <v>0</v>
          </cell>
          <cell r="AU54">
            <v>0</v>
          </cell>
          <cell r="AV54">
            <v>0</v>
          </cell>
          <cell r="AW54">
            <v>0</v>
          </cell>
          <cell r="AX54">
            <v>0</v>
          </cell>
          <cell r="AY54">
            <v>0</v>
          </cell>
          <cell r="AZ54">
            <v>0</v>
          </cell>
          <cell r="BA54">
            <v>0</v>
          </cell>
          <cell r="BB54">
            <v>0</v>
          </cell>
          <cell r="BC54">
            <v>0</v>
          </cell>
          <cell r="BD54">
            <v>0</v>
          </cell>
          <cell r="BE54">
            <v>0</v>
          </cell>
          <cell r="BF54">
            <v>0</v>
          </cell>
          <cell r="BG54">
            <v>0</v>
          </cell>
          <cell r="BH54">
            <v>0</v>
          </cell>
          <cell r="BI54">
            <v>0</v>
          </cell>
          <cell r="BJ54">
            <v>0</v>
          </cell>
          <cell r="BK54">
            <v>0</v>
          </cell>
          <cell r="BL54">
            <v>0</v>
          </cell>
          <cell r="BM54">
            <v>0</v>
          </cell>
          <cell r="BN54">
            <v>2120.2000000000035</v>
          </cell>
          <cell r="BO54">
            <v>1</v>
          </cell>
          <cell r="BP54" t="str">
            <v>ASHFORD WTW</v>
          </cell>
          <cell r="BQ54">
            <v>0.95707952079992464</v>
          </cell>
          <cell r="BR54" t="str">
            <v>CANTERBURY WTW</v>
          </cell>
          <cell r="BS54">
            <v>4.2920479200075391E-2</v>
          </cell>
        </row>
        <row r="55">
          <cell r="A55" t="str">
            <v>CANTERTON LANE BROOK H WTW</v>
          </cell>
          <cell r="K55">
            <v>36.4</v>
          </cell>
          <cell r="AG55">
            <v>1240.6000000000015</v>
          </cell>
          <cell r="AH55">
            <v>0</v>
          </cell>
          <cell r="AI55">
            <v>0</v>
          </cell>
          <cell r="AJ55">
            <v>0</v>
          </cell>
          <cell r="AK55">
            <v>0</v>
          </cell>
          <cell r="AL55">
            <v>0</v>
          </cell>
          <cell r="AM55">
            <v>0</v>
          </cell>
          <cell r="AN55">
            <v>0</v>
          </cell>
          <cell r="AO55">
            <v>0</v>
          </cell>
          <cell r="AP55">
            <v>0</v>
          </cell>
          <cell r="AQ55">
            <v>2.8504306969459634E-2</v>
          </cell>
          <cell r="AR55">
            <v>0</v>
          </cell>
          <cell r="AS55">
            <v>0</v>
          </cell>
          <cell r="AT55">
            <v>0</v>
          </cell>
          <cell r="AU55">
            <v>0</v>
          </cell>
          <cell r="AV55">
            <v>0</v>
          </cell>
          <cell r="AW55">
            <v>0</v>
          </cell>
          <cell r="AX55">
            <v>0</v>
          </cell>
          <cell r="AY55">
            <v>0</v>
          </cell>
          <cell r="AZ55">
            <v>0</v>
          </cell>
          <cell r="BA55">
            <v>0</v>
          </cell>
          <cell r="BB55">
            <v>0</v>
          </cell>
          <cell r="BC55">
            <v>0</v>
          </cell>
          <cell r="BD55">
            <v>0</v>
          </cell>
          <cell r="BE55">
            <v>0</v>
          </cell>
          <cell r="BF55">
            <v>0</v>
          </cell>
          <cell r="BG55">
            <v>0</v>
          </cell>
          <cell r="BH55">
            <v>0</v>
          </cell>
          <cell r="BI55">
            <v>0</v>
          </cell>
          <cell r="BJ55">
            <v>0</v>
          </cell>
          <cell r="BK55">
            <v>0</v>
          </cell>
          <cell r="BL55">
            <v>0</v>
          </cell>
          <cell r="BM55">
            <v>0.97149569303054029</v>
          </cell>
          <cell r="BN55">
            <v>1277.0000000000016</v>
          </cell>
          <cell r="BO55">
            <v>1</v>
          </cell>
          <cell r="BP55" t="str">
            <v>SLOWHILL COPSE MARCHWOOD WTW</v>
          </cell>
          <cell r="BQ55">
            <v>0.97149569303054029</v>
          </cell>
          <cell r="BR55" t="str">
            <v>BUDDS FARM HAVANT WTW</v>
          </cell>
          <cell r="BS55">
            <v>2.8504306969459634E-2</v>
          </cell>
        </row>
        <row r="56">
          <cell r="A56" t="str">
            <v>CATSFIELD WTW</v>
          </cell>
          <cell r="D56">
            <v>27.2</v>
          </cell>
          <cell r="W56">
            <v>1101.6000000000006</v>
          </cell>
          <cell r="AH56">
            <v>0</v>
          </cell>
          <cell r="AI56">
            <v>0</v>
          </cell>
          <cell r="AJ56">
            <v>2.4096385542168662E-2</v>
          </cell>
          <cell r="AK56">
            <v>0</v>
          </cell>
          <cell r="AL56">
            <v>0</v>
          </cell>
          <cell r="AM56">
            <v>0</v>
          </cell>
          <cell r="AN56">
            <v>0</v>
          </cell>
          <cell r="AO56">
            <v>0</v>
          </cell>
          <cell r="AP56">
            <v>0</v>
          </cell>
          <cell r="AQ56">
            <v>0</v>
          </cell>
          <cell r="AR56">
            <v>0</v>
          </cell>
          <cell r="AS56">
            <v>0</v>
          </cell>
          <cell r="AT56">
            <v>0</v>
          </cell>
          <cell r="AU56">
            <v>0</v>
          </cell>
          <cell r="AV56">
            <v>0</v>
          </cell>
          <cell r="AW56">
            <v>0</v>
          </cell>
          <cell r="AX56">
            <v>0</v>
          </cell>
          <cell r="AY56">
            <v>0</v>
          </cell>
          <cell r="AZ56">
            <v>0</v>
          </cell>
          <cell r="BA56">
            <v>0</v>
          </cell>
          <cell r="BB56">
            <v>0</v>
          </cell>
          <cell r="BC56">
            <v>0.97590361445783125</v>
          </cell>
          <cell r="BD56">
            <v>0</v>
          </cell>
          <cell r="BE56">
            <v>0</v>
          </cell>
          <cell r="BF56">
            <v>0</v>
          </cell>
          <cell r="BG56">
            <v>0</v>
          </cell>
          <cell r="BH56">
            <v>0</v>
          </cell>
          <cell r="BI56">
            <v>0</v>
          </cell>
          <cell r="BJ56">
            <v>0</v>
          </cell>
          <cell r="BK56">
            <v>0</v>
          </cell>
          <cell r="BL56">
            <v>0</v>
          </cell>
          <cell r="BM56">
            <v>0</v>
          </cell>
          <cell r="BN56">
            <v>1128.8000000000006</v>
          </cell>
          <cell r="BO56">
            <v>1</v>
          </cell>
          <cell r="BP56" t="str">
            <v>HAILSHAM NORTH WTW</v>
          </cell>
          <cell r="BQ56">
            <v>0.97590361445783125</v>
          </cell>
          <cell r="BR56" t="str">
            <v>ASHFORD WTW</v>
          </cell>
          <cell r="BS56">
            <v>2.4096385542168662E-2</v>
          </cell>
        </row>
        <row r="57">
          <cell r="A57" t="str">
            <v>CHALE WTW</v>
          </cell>
          <cell r="AE57">
            <v>1536.7999999999977</v>
          </cell>
          <cell r="AH57">
            <v>0</v>
          </cell>
          <cell r="AI57">
            <v>0</v>
          </cell>
          <cell r="AJ57">
            <v>0</v>
          </cell>
          <cell r="AK57">
            <v>0</v>
          </cell>
          <cell r="AL57">
            <v>0</v>
          </cell>
          <cell r="AM57">
            <v>0</v>
          </cell>
          <cell r="AN57">
            <v>0</v>
          </cell>
          <cell r="AO57">
            <v>0</v>
          </cell>
          <cell r="AP57">
            <v>0</v>
          </cell>
          <cell r="AQ57">
            <v>0</v>
          </cell>
          <cell r="AR57">
            <v>0</v>
          </cell>
          <cell r="AS57">
            <v>0</v>
          </cell>
          <cell r="AT57">
            <v>0</v>
          </cell>
          <cell r="AU57">
            <v>0</v>
          </cell>
          <cell r="AV57">
            <v>0</v>
          </cell>
          <cell r="AW57">
            <v>0</v>
          </cell>
          <cell r="AX57">
            <v>0</v>
          </cell>
          <cell r="AY57">
            <v>0</v>
          </cell>
          <cell r="AZ57">
            <v>0</v>
          </cell>
          <cell r="BA57">
            <v>0</v>
          </cell>
          <cell r="BB57">
            <v>0</v>
          </cell>
          <cell r="BC57">
            <v>0</v>
          </cell>
          <cell r="BD57">
            <v>0</v>
          </cell>
          <cell r="BE57">
            <v>0</v>
          </cell>
          <cell r="BF57">
            <v>0</v>
          </cell>
          <cell r="BG57">
            <v>0</v>
          </cell>
          <cell r="BH57">
            <v>0</v>
          </cell>
          <cell r="BI57">
            <v>0</v>
          </cell>
          <cell r="BJ57">
            <v>0</v>
          </cell>
          <cell r="BK57">
            <v>1</v>
          </cell>
          <cell r="BL57">
            <v>0</v>
          </cell>
          <cell r="BM57">
            <v>0</v>
          </cell>
          <cell r="BN57">
            <v>1536.7999999999977</v>
          </cell>
          <cell r="BO57">
            <v>1</v>
          </cell>
          <cell r="BP57" t="str">
            <v>SANDOWN NEW WTW</v>
          </cell>
          <cell r="BQ57">
            <v>1</v>
          </cell>
          <cell r="BS57"/>
        </row>
        <row r="58">
          <cell r="A58" t="str">
            <v>CHARING WTW</v>
          </cell>
          <cell r="D58">
            <v>2433.9999999999995</v>
          </cell>
          <cell r="M58">
            <v>454.99999999999983</v>
          </cell>
          <cell r="AA58">
            <v>18.2</v>
          </cell>
          <cell r="AH58">
            <v>0</v>
          </cell>
          <cell r="AI58">
            <v>0</v>
          </cell>
          <cell r="AJ58">
            <v>0.83723170060539354</v>
          </cell>
          <cell r="AK58">
            <v>0</v>
          </cell>
          <cell r="AL58">
            <v>0</v>
          </cell>
          <cell r="AM58">
            <v>0</v>
          </cell>
          <cell r="AN58">
            <v>0</v>
          </cell>
          <cell r="AO58">
            <v>0</v>
          </cell>
          <cell r="AP58">
            <v>0</v>
          </cell>
          <cell r="AQ58">
            <v>0</v>
          </cell>
          <cell r="AR58">
            <v>0</v>
          </cell>
          <cell r="AS58">
            <v>0.15650798018712161</v>
          </cell>
          <cell r="AT58">
            <v>0</v>
          </cell>
          <cell r="AU58">
            <v>0</v>
          </cell>
          <cell r="AV58">
            <v>0</v>
          </cell>
          <cell r="AW58">
            <v>0</v>
          </cell>
          <cell r="AX58">
            <v>0</v>
          </cell>
          <cell r="AY58">
            <v>0</v>
          </cell>
          <cell r="AZ58">
            <v>0</v>
          </cell>
          <cell r="BA58">
            <v>0</v>
          </cell>
          <cell r="BB58">
            <v>0</v>
          </cell>
          <cell r="BC58">
            <v>0</v>
          </cell>
          <cell r="BD58">
            <v>0</v>
          </cell>
          <cell r="BE58">
            <v>0</v>
          </cell>
          <cell r="BF58">
            <v>0</v>
          </cell>
          <cell r="BG58">
            <v>6.2603192074848664E-3</v>
          </cell>
          <cell r="BH58">
            <v>0</v>
          </cell>
          <cell r="BI58">
            <v>0</v>
          </cell>
          <cell r="BJ58">
            <v>0</v>
          </cell>
          <cell r="BK58">
            <v>0</v>
          </cell>
          <cell r="BL58">
            <v>0</v>
          </cell>
          <cell r="BM58">
            <v>0</v>
          </cell>
          <cell r="BN58">
            <v>2907.1999999999994</v>
          </cell>
          <cell r="BO58">
            <v>1</v>
          </cell>
          <cell r="BP58" t="str">
            <v>ASHFORD WTW</v>
          </cell>
          <cell r="BQ58">
            <v>0.83723170060539354</v>
          </cell>
          <cell r="BR58" t="str">
            <v>CANTERBURY WTW</v>
          </cell>
          <cell r="BS58">
            <v>0.15650798018712161</v>
          </cell>
        </row>
        <row r="59">
          <cell r="A59" t="str">
            <v>CHARTHAM WTW</v>
          </cell>
          <cell r="D59">
            <v>964.60000000000093</v>
          </cell>
          <cell r="H59">
            <v>91</v>
          </cell>
          <cell r="M59">
            <v>2879.999999999995</v>
          </cell>
          <cell r="AA59">
            <v>400.39999999999986</v>
          </cell>
          <cell r="AD59">
            <v>36.4</v>
          </cell>
          <cell r="AH59">
            <v>0</v>
          </cell>
          <cell r="AI59">
            <v>0</v>
          </cell>
          <cell r="AJ59">
            <v>0.22061110602872611</v>
          </cell>
          <cell r="AK59">
            <v>0</v>
          </cell>
          <cell r="AL59">
            <v>0</v>
          </cell>
          <cell r="AM59">
            <v>0</v>
          </cell>
          <cell r="AN59">
            <v>2.0812368493276029E-2</v>
          </cell>
          <cell r="AO59">
            <v>0</v>
          </cell>
          <cell r="AP59">
            <v>0</v>
          </cell>
          <cell r="AQ59">
            <v>0</v>
          </cell>
          <cell r="AR59">
            <v>0</v>
          </cell>
          <cell r="AS59">
            <v>0.65867715671027316</v>
          </cell>
          <cell r="AT59">
            <v>0</v>
          </cell>
          <cell r="AU59">
            <v>0</v>
          </cell>
          <cell r="AV59">
            <v>0</v>
          </cell>
          <cell r="AW59">
            <v>0</v>
          </cell>
          <cell r="AX59">
            <v>0</v>
          </cell>
          <cell r="AY59">
            <v>0</v>
          </cell>
          <cell r="AZ59">
            <v>0</v>
          </cell>
          <cell r="BA59">
            <v>0</v>
          </cell>
          <cell r="BB59">
            <v>0</v>
          </cell>
          <cell r="BC59">
            <v>0</v>
          </cell>
          <cell r="BD59">
            <v>0</v>
          </cell>
          <cell r="BE59">
            <v>0</v>
          </cell>
          <cell r="BF59">
            <v>0</v>
          </cell>
          <cell r="BG59">
            <v>9.1574421370414494E-2</v>
          </cell>
          <cell r="BH59">
            <v>0</v>
          </cell>
          <cell r="BI59">
            <v>0</v>
          </cell>
          <cell r="BJ59">
            <v>8.3249473973104112E-3</v>
          </cell>
          <cell r="BK59">
            <v>0</v>
          </cell>
          <cell r="BL59">
            <v>0</v>
          </cell>
          <cell r="BM59">
            <v>0</v>
          </cell>
          <cell r="BN59">
            <v>4372.3999999999951</v>
          </cell>
          <cell r="BO59">
            <v>1</v>
          </cell>
          <cell r="BP59" t="str">
            <v>CANTERBURY WTW</v>
          </cell>
          <cell r="BQ59">
            <v>0.65867715671027316</v>
          </cell>
          <cell r="BR59" t="str">
            <v>ASHFORD WTW</v>
          </cell>
          <cell r="BS59">
            <v>0.22061110602872611</v>
          </cell>
        </row>
        <row r="60">
          <cell r="A60" t="str">
            <v>CHEPHURST COPSE RUDGWICK WTW</v>
          </cell>
          <cell r="K60">
            <v>309.39999999999992</v>
          </cell>
          <cell r="P60">
            <v>1874.6000000000031</v>
          </cell>
          <cell r="S60">
            <v>582.4</v>
          </cell>
          <cell r="W60">
            <v>18.2</v>
          </cell>
          <cell r="AF60">
            <v>72.8</v>
          </cell>
          <cell r="AH60">
            <v>0</v>
          </cell>
          <cell r="AI60">
            <v>0</v>
          </cell>
          <cell r="AJ60">
            <v>0</v>
          </cell>
          <cell r="AK60">
            <v>0</v>
          </cell>
          <cell r="AL60">
            <v>0</v>
          </cell>
          <cell r="AM60">
            <v>0</v>
          </cell>
          <cell r="AN60">
            <v>0</v>
          </cell>
          <cell r="AO60">
            <v>0</v>
          </cell>
          <cell r="AP60">
            <v>0</v>
          </cell>
          <cell r="AQ60">
            <v>0.10828025477706991</v>
          </cell>
          <cell r="AR60">
            <v>0</v>
          </cell>
          <cell r="AS60">
            <v>0</v>
          </cell>
          <cell r="AT60">
            <v>0</v>
          </cell>
          <cell r="AU60">
            <v>0</v>
          </cell>
          <cell r="AV60">
            <v>0.65605095541401304</v>
          </cell>
          <cell r="AW60">
            <v>0</v>
          </cell>
          <cell r="AX60">
            <v>0</v>
          </cell>
          <cell r="AY60">
            <v>0.20382165605095517</v>
          </cell>
          <cell r="AZ60">
            <v>0</v>
          </cell>
          <cell r="BA60">
            <v>0</v>
          </cell>
          <cell r="BB60">
            <v>0</v>
          </cell>
          <cell r="BC60">
            <v>6.3694267515923492E-3</v>
          </cell>
          <cell r="BD60">
            <v>0</v>
          </cell>
          <cell r="BE60">
            <v>0</v>
          </cell>
          <cell r="BF60">
            <v>0</v>
          </cell>
          <cell r="BG60">
            <v>0</v>
          </cell>
          <cell r="BH60">
            <v>0</v>
          </cell>
          <cell r="BI60">
            <v>0</v>
          </cell>
          <cell r="BJ60">
            <v>0</v>
          </cell>
          <cell r="BK60">
            <v>0</v>
          </cell>
          <cell r="BL60">
            <v>2.5477707006369397E-2</v>
          </cell>
          <cell r="BM60">
            <v>0</v>
          </cell>
          <cell r="BN60">
            <v>2857.4000000000033</v>
          </cell>
          <cell r="BO60">
            <v>1</v>
          </cell>
          <cell r="BP60" t="str">
            <v>FORD WTW</v>
          </cell>
          <cell r="BQ60">
            <v>0.65605095541401304</v>
          </cell>
          <cell r="BR60" t="str">
            <v>GODDARDS GREEN WTW</v>
          </cell>
          <cell r="BS60">
            <v>0.20382165605095517</v>
          </cell>
        </row>
        <row r="61">
          <cell r="A61" t="str">
            <v>CHERRY GARDENS GOUDHURST WTW</v>
          </cell>
          <cell r="D61">
            <v>108.79999999999998</v>
          </cell>
          <cell r="H61">
            <v>476.00000000000028</v>
          </cell>
          <cell r="X61">
            <v>54.4</v>
          </cell>
          <cell r="AH61">
            <v>0</v>
          </cell>
          <cell r="AI61">
            <v>0</v>
          </cell>
          <cell r="AJ61">
            <v>0.17021276595744672</v>
          </cell>
          <cell r="AK61">
            <v>0</v>
          </cell>
          <cell r="AL61">
            <v>0</v>
          </cell>
          <cell r="AM61">
            <v>0</v>
          </cell>
          <cell r="AN61">
            <v>0.74468085106382986</v>
          </cell>
          <cell r="AO61">
            <v>0</v>
          </cell>
          <cell r="AP61">
            <v>0</v>
          </cell>
          <cell r="AQ61">
            <v>0</v>
          </cell>
          <cell r="AR61">
            <v>0</v>
          </cell>
          <cell r="AS61">
            <v>0</v>
          </cell>
          <cell r="AT61">
            <v>0</v>
          </cell>
          <cell r="AU61">
            <v>0</v>
          </cell>
          <cell r="AV61">
            <v>0</v>
          </cell>
          <cell r="AW61">
            <v>0</v>
          </cell>
          <cell r="AX61">
            <v>0</v>
          </cell>
          <cell r="AY61">
            <v>0</v>
          </cell>
          <cell r="AZ61">
            <v>0</v>
          </cell>
          <cell r="BA61">
            <v>0</v>
          </cell>
          <cell r="BB61">
            <v>0</v>
          </cell>
          <cell r="BC61">
            <v>0</v>
          </cell>
          <cell r="BD61">
            <v>8.5106382978723361E-2</v>
          </cell>
          <cell r="BE61">
            <v>0</v>
          </cell>
          <cell r="BF61">
            <v>0</v>
          </cell>
          <cell r="BG61">
            <v>0</v>
          </cell>
          <cell r="BH61">
            <v>0</v>
          </cell>
          <cell r="BI61">
            <v>0</v>
          </cell>
          <cell r="BJ61">
            <v>0</v>
          </cell>
          <cell r="BK61">
            <v>0</v>
          </cell>
          <cell r="BL61">
            <v>0</v>
          </cell>
          <cell r="BM61">
            <v>0</v>
          </cell>
          <cell r="BN61">
            <v>639.20000000000027</v>
          </cell>
          <cell r="BO61">
            <v>1</v>
          </cell>
          <cell r="BP61" t="str">
            <v>AYLESFORD WTW</v>
          </cell>
          <cell r="BQ61">
            <v>0.74468085106382986</v>
          </cell>
          <cell r="BR61" t="str">
            <v>ASHFORD WTW</v>
          </cell>
          <cell r="BS61">
            <v>0.17021276595744672</v>
          </cell>
        </row>
        <row r="62">
          <cell r="A62" t="str">
            <v>CHICHESTER WTW</v>
          </cell>
          <cell r="K62">
            <v>13343.199999999963</v>
          </cell>
          <cell r="P62">
            <v>1774.1999999999987</v>
          </cell>
          <cell r="W62">
            <v>54.4</v>
          </cell>
          <cell r="AC62">
            <v>1574.1</v>
          </cell>
          <cell r="AG62">
            <v>1792.1999999999996</v>
          </cell>
          <cell r="AH62">
            <v>0</v>
          </cell>
          <cell r="AI62">
            <v>0</v>
          </cell>
          <cell r="AJ62">
            <v>0</v>
          </cell>
          <cell r="AK62">
            <v>0</v>
          </cell>
          <cell r="AL62">
            <v>0</v>
          </cell>
          <cell r="AM62">
            <v>0</v>
          </cell>
          <cell r="AN62">
            <v>0</v>
          </cell>
          <cell r="AO62">
            <v>0</v>
          </cell>
          <cell r="AP62">
            <v>0</v>
          </cell>
          <cell r="AQ62">
            <v>0.71977171339026058</v>
          </cell>
          <cell r="AR62">
            <v>0</v>
          </cell>
          <cell r="AS62">
            <v>0</v>
          </cell>
          <cell r="AT62">
            <v>0</v>
          </cell>
          <cell r="AU62">
            <v>0</v>
          </cell>
          <cell r="AV62">
            <v>9.5705600897610987E-2</v>
          </cell>
          <cell r="AW62">
            <v>0</v>
          </cell>
          <cell r="AX62">
            <v>0</v>
          </cell>
          <cell r="AY62">
            <v>0</v>
          </cell>
          <cell r="AZ62">
            <v>0</v>
          </cell>
          <cell r="BA62">
            <v>0</v>
          </cell>
          <cell r="BB62">
            <v>0</v>
          </cell>
          <cell r="BC62">
            <v>2.9344970628057952E-3</v>
          </cell>
          <cell r="BD62">
            <v>0</v>
          </cell>
          <cell r="BE62">
            <v>0</v>
          </cell>
          <cell r="BF62">
            <v>0</v>
          </cell>
          <cell r="BG62">
            <v>0</v>
          </cell>
          <cell r="BH62">
            <v>0</v>
          </cell>
          <cell r="BI62">
            <v>8.4911614458871354E-2</v>
          </cell>
          <cell r="BJ62">
            <v>0</v>
          </cell>
          <cell r="BK62">
            <v>0</v>
          </cell>
          <cell r="BL62">
            <v>0</v>
          </cell>
          <cell r="BM62">
            <v>9.6676574190451198E-2</v>
          </cell>
          <cell r="BN62">
            <v>18538.099999999962</v>
          </cell>
          <cell r="BO62">
            <v>1</v>
          </cell>
          <cell r="BP62" t="str">
            <v>BUDDS FARM HAVANT WTW</v>
          </cell>
          <cell r="BQ62">
            <v>0.71977171339026058</v>
          </cell>
          <cell r="BR62" t="str">
            <v>SLOWHILL COPSE MARCHWOOD WTW</v>
          </cell>
          <cell r="BS62">
            <v>9.6676574190451198E-2</v>
          </cell>
        </row>
        <row r="63">
          <cell r="A63" t="str">
            <v>CHIDDINGFOLD WTW</v>
          </cell>
          <cell r="K63">
            <v>2347.8000000000006</v>
          </cell>
          <cell r="P63">
            <v>4131.3999999999833</v>
          </cell>
          <cell r="S63">
            <v>236.59999999999994</v>
          </cell>
          <cell r="W63">
            <v>36.4</v>
          </cell>
          <cell r="AF63">
            <v>36.4</v>
          </cell>
          <cell r="AH63">
            <v>0</v>
          </cell>
          <cell r="AI63">
            <v>0</v>
          </cell>
          <cell r="AJ63">
            <v>0</v>
          </cell>
          <cell r="AK63">
            <v>0</v>
          </cell>
          <cell r="AL63">
            <v>0</v>
          </cell>
          <cell r="AM63">
            <v>0</v>
          </cell>
          <cell r="AN63">
            <v>0</v>
          </cell>
          <cell r="AO63">
            <v>0</v>
          </cell>
          <cell r="AP63">
            <v>0</v>
          </cell>
          <cell r="AQ63">
            <v>0.34584450402144862</v>
          </cell>
          <cell r="AR63">
            <v>0</v>
          </cell>
          <cell r="AS63">
            <v>0</v>
          </cell>
          <cell r="AT63">
            <v>0</v>
          </cell>
          <cell r="AU63">
            <v>0</v>
          </cell>
          <cell r="AV63">
            <v>0.60857908847184883</v>
          </cell>
          <cell r="AW63">
            <v>0</v>
          </cell>
          <cell r="AX63">
            <v>0</v>
          </cell>
          <cell r="AY63">
            <v>3.4852546916890152E-2</v>
          </cell>
          <cell r="AZ63">
            <v>0</v>
          </cell>
          <cell r="BA63">
            <v>0</v>
          </cell>
          <cell r="BB63">
            <v>0</v>
          </cell>
          <cell r="BC63">
            <v>5.3619302949061785E-3</v>
          </cell>
          <cell r="BD63">
            <v>0</v>
          </cell>
          <cell r="BE63">
            <v>0</v>
          </cell>
          <cell r="BF63">
            <v>0</v>
          </cell>
          <cell r="BG63">
            <v>0</v>
          </cell>
          <cell r="BH63">
            <v>0</v>
          </cell>
          <cell r="BI63">
            <v>0</v>
          </cell>
          <cell r="BJ63">
            <v>0</v>
          </cell>
          <cell r="BK63">
            <v>0</v>
          </cell>
          <cell r="BL63">
            <v>5.3619302949061785E-3</v>
          </cell>
          <cell r="BM63">
            <v>0</v>
          </cell>
          <cell r="BN63">
            <v>6788.599999999984</v>
          </cell>
          <cell r="BO63">
            <v>1</v>
          </cell>
          <cell r="BP63" t="str">
            <v>FORD WTW</v>
          </cell>
          <cell r="BQ63">
            <v>0.60857908847184883</v>
          </cell>
          <cell r="BR63" t="str">
            <v>BUDDS FARM HAVANT WTW</v>
          </cell>
          <cell r="BS63">
            <v>0.34584450402144862</v>
          </cell>
        </row>
        <row r="64">
          <cell r="A64" t="str">
            <v>CHILBOLTON WTW</v>
          </cell>
          <cell r="K64">
            <v>13.6</v>
          </cell>
          <cell r="Q64">
            <v>327.19999999999993</v>
          </cell>
          <cell r="AG64">
            <v>1082.8000000000011</v>
          </cell>
          <cell r="AH64">
            <v>0</v>
          </cell>
          <cell r="AI64">
            <v>0</v>
          </cell>
          <cell r="AJ64">
            <v>0</v>
          </cell>
          <cell r="AK64">
            <v>0</v>
          </cell>
          <cell r="AL64">
            <v>0</v>
          </cell>
          <cell r="AM64">
            <v>0</v>
          </cell>
          <cell r="AN64">
            <v>0</v>
          </cell>
          <cell r="AO64">
            <v>0</v>
          </cell>
          <cell r="AP64">
            <v>0</v>
          </cell>
          <cell r="AQ64">
            <v>9.5532452936217972E-3</v>
          </cell>
          <cell r="AR64">
            <v>0</v>
          </cell>
          <cell r="AS64">
            <v>0</v>
          </cell>
          <cell r="AT64">
            <v>0</v>
          </cell>
          <cell r="AU64">
            <v>0</v>
          </cell>
          <cell r="AV64">
            <v>0</v>
          </cell>
          <cell r="AW64">
            <v>0.22983984265243024</v>
          </cell>
          <cell r="AX64">
            <v>0</v>
          </cell>
          <cell r="AY64">
            <v>0</v>
          </cell>
          <cell r="AZ64">
            <v>0</v>
          </cell>
          <cell r="BA64">
            <v>0</v>
          </cell>
          <cell r="BB64">
            <v>0</v>
          </cell>
          <cell r="BC64">
            <v>0</v>
          </cell>
          <cell r="BD64">
            <v>0</v>
          </cell>
          <cell r="BE64">
            <v>0</v>
          </cell>
          <cell r="BF64">
            <v>0</v>
          </cell>
          <cell r="BG64">
            <v>0</v>
          </cell>
          <cell r="BH64">
            <v>0</v>
          </cell>
          <cell r="BI64">
            <v>0</v>
          </cell>
          <cell r="BJ64">
            <v>0</v>
          </cell>
          <cell r="BK64">
            <v>0</v>
          </cell>
          <cell r="BL64">
            <v>0</v>
          </cell>
          <cell r="BM64">
            <v>0.76060691205394793</v>
          </cell>
          <cell r="BN64">
            <v>1423.600000000001</v>
          </cell>
          <cell r="BO64">
            <v>1</v>
          </cell>
          <cell r="BP64" t="str">
            <v>SLOWHILL COPSE MARCHWOOD WTW</v>
          </cell>
          <cell r="BQ64">
            <v>0.76060691205394793</v>
          </cell>
          <cell r="BR64" t="str">
            <v>FULLERTON WTW</v>
          </cell>
          <cell r="BS64">
            <v>0.22983984265243024</v>
          </cell>
        </row>
        <row r="65">
          <cell r="A65" t="str">
            <v>CHILHAM WTW</v>
          </cell>
          <cell r="D65">
            <v>1278.4999999999993</v>
          </cell>
          <cell r="M65">
            <v>172.89999999999995</v>
          </cell>
          <cell r="AA65">
            <v>18.2</v>
          </cell>
          <cell r="AH65">
            <v>0</v>
          </cell>
          <cell r="AI65">
            <v>0</v>
          </cell>
          <cell r="AJ65">
            <v>0.86996461622210119</v>
          </cell>
          <cell r="AK65">
            <v>0</v>
          </cell>
          <cell r="AL65">
            <v>0</v>
          </cell>
          <cell r="AM65">
            <v>0</v>
          </cell>
          <cell r="AN65">
            <v>0</v>
          </cell>
          <cell r="AO65">
            <v>0</v>
          </cell>
          <cell r="AP65">
            <v>0</v>
          </cell>
          <cell r="AQ65">
            <v>0</v>
          </cell>
          <cell r="AR65">
            <v>0</v>
          </cell>
          <cell r="AS65">
            <v>0.11765106151333699</v>
          </cell>
          <cell r="AT65">
            <v>0</v>
          </cell>
          <cell r="AU65">
            <v>0</v>
          </cell>
          <cell r="AV65">
            <v>0</v>
          </cell>
          <cell r="AW65">
            <v>0</v>
          </cell>
          <cell r="AX65">
            <v>0</v>
          </cell>
          <cell r="AY65">
            <v>0</v>
          </cell>
          <cell r="AZ65">
            <v>0</v>
          </cell>
          <cell r="BA65">
            <v>0</v>
          </cell>
          <cell r="BB65">
            <v>0</v>
          </cell>
          <cell r="BC65">
            <v>0</v>
          </cell>
          <cell r="BD65">
            <v>0</v>
          </cell>
          <cell r="BE65">
            <v>0</v>
          </cell>
          <cell r="BF65">
            <v>0</v>
          </cell>
          <cell r="BG65">
            <v>1.2384322264561792E-2</v>
          </cell>
          <cell r="BH65">
            <v>0</v>
          </cell>
          <cell r="BI65">
            <v>0</v>
          </cell>
          <cell r="BJ65">
            <v>0</v>
          </cell>
          <cell r="BK65">
            <v>0</v>
          </cell>
          <cell r="BL65">
            <v>0</v>
          </cell>
          <cell r="BM65">
            <v>0</v>
          </cell>
          <cell r="BN65">
            <v>1469.5999999999992</v>
          </cell>
          <cell r="BO65">
            <v>1</v>
          </cell>
          <cell r="BP65" t="str">
            <v>ASHFORD WTW</v>
          </cell>
          <cell r="BQ65">
            <v>0.86996461622210119</v>
          </cell>
          <cell r="BR65" t="str">
            <v>CANTERBURY WTW</v>
          </cell>
          <cell r="BS65">
            <v>0.11765106151333699</v>
          </cell>
        </row>
        <row r="66">
          <cell r="A66" t="str">
            <v>CHILLERTON WTW</v>
          </cell>
          <cell r="AE66">
            <v>989.30000000000132</v>
          </cell>
          <cell r="AH66">
            <v>0</v>
          </cell>
          <cell r="AI66">
            <v>0</v>
          </cell>
          <cell r="AJ66">
            <v>0</v>
          </cell>
          <cell r="AK66">
            <v>0</v>
          </cell>
          <cell r="AL66">
            <v>0</v>
          </cell>
          <cell r="AM66">
            <v>0</v>
          </cell>
          <cell r="AN66">
            <v>0</v>
          </cell>
          <cell r="AO66">
            <v>0</v>
          </cell>
          <cell r="AP66">
            <v>0</v>
          </cell>
          <cell r="AQ66">
            <v>0</v>
          </cell>
          <cell r="AR66">
            <v>0</v>
          </cell>
          <cell r="AS66">
            <v>0</v>
          </cell>
          <cell r="AT66">
            <v>0</v>
          </cell>
          <cell r="AU66">
            <v>0</v>
          </cell>
          <cell r="AV66">
            <v>0</v>
          </cell>
          <cell r="AW66">
            <v>0</v>
          </cell>
          <cell r="AX66">
            <v>0</v>
          </cell>
          <cell r="AY66">
            <v>0</v>
          </cell>
          <cell r="AZ66">
            <v>0</v>
          </cell>
          <cell r="BA66">
            <v>0</v>
          </cell>
          <cell r="BB66">
            <v>0</v>
          </cell>
          <cell r="BC66">
            <v>0</v>
          </cell>
          <cell r="BD66">
            <v>0</v>
          </cell>
          <cell r="BE66">
            <v>0</v>
          </cell>
          <cell r="BF66">
            <v>0</v>
          </cell>
          <cell r="BG66">
            <v>0</v>
          </cell>
          <cell r="BH66">
            <v>0</v>
          </cell>
          <cell r="BI66">
            <v>0</v>
          </cell>
          <cell r="BJ66">
            <v>0</v>
          </cell>
          <cell r="BK66">
            <v>1</v>
          </cell>
          <cell r="BL66">
            <v>0</v>
          </cell>
          <cell r="BM66">
            <v>0</v>
          </cell>
          <cell r="BN66">
            <v>989.30000000000132</v>
          </cell>
          <cell r="BO66">
            <v>1</v>
          </cell>
          <cell r="BP66" t="str">
            <v>SANDOWN NEW WTW</v>
          </cell>
          <cell r="BQ66">
            <v>1</v>
          </cell>
          <cell r="BS66"/>
        </row>
        <row r="67">
          <cell r="A67" t="str">
            <v>CLAPHAM WTW</v>
          </cell>
          <cell r="K67">
            <v>40.799999999999997</v>
          </cell>
          <cell r="P67">
            <v>952.00000000000102</v>
          </cell>
          <cell r="S67">
            <v>81.599999999999994</v>
          </cell>
          <cell r="AH67">
            <v>0</v>
          </cell>
          <cell r="AI67">
            <v>0</v>
          </cell>
          <cell r="AJ67">
            <v>0</v>
          </cell>
          <cell r="AK67">
            <v>0</v>
          </cell>
          <cell r="AL67">
            <v>0</v>
          </cell>
          <cell r="AM67">
            <v>0</v>
          </cell>
          <cell r="AN67">
            <v>0</v>
          </cell>
          <cell r="AO67">
            <v>0</v>
          </cell>
          <cell r="AP67">
            <v>0</v>
          </cell>
          <cell r="AQ67">
            <v>3.7974683544303757E-2</v>
          </cell>
          <cell r="AR67">
            <v>0</v>
          </cell>
          <cell r="AS67">
            <v>0</v>
          </cell>
          <cell r="AT67">
            <v>0</v>
          </cell>
          <cell r="AU67">
            <v>0</v>
          </cell>
          <cell r="AV67">
            <v>0.88607594936708878</v>
          </cell>
          <cell r="AW67">
            <v>0</v>
          </cell>
          <cell r="AX67">
            <v>0</v>
          </cell>
          <cell r="AY67">
            <v>7.5949367088607514E-2</v>
          </cell>
          <cell r="AZ67">
            <v>0</v>
          </cell>
          <cell r="BA67">
            <v>0</v>
          </cell>
          <cell r="BB67">
            <v>0</v>
          </cell>
          <cell r="BC67">
            <v>0</v>
          </cell>
          <cell r="BD67">
            <v>0</v>
          </cell>
          <cell r="BE67">
            <v>0</v>
          </cell>
          <cell r="BF67">
            <v>0</v>
          </cell>
          <cell r="BG67">
            <v>0</v>
          </cell>
          <cell r="BH67">
            <v>0</v>
          </cell>
          <cell r="BI67">
            <v>0</v>
          </cell>
          <cell r="BJ67">
            <v>0</v>
          </cell>
          <cell r="BK67">
            <v>0</v>
          </cell>
          <cell r="BL67">
            <v>0</v>
          </cell>
          <cell r="BM67">
            <v>0</v>
          </cell>
          <cell r="BN67">
            <v>1074.400000000001</v>
          </cell>
          <cell r="BO67">
            <v>1</v>
          </cell>
          <cell r="BP67" t="str">
            <v>FORD WTW</v>
          </cell>
          <cell r="BQ67">
            <v>0.88607594936708878</v>
          </cell>
          <cell r="BR67" t="str">
            <v>GODDARDS GREEN WTW</v>
          </cell>
          <cell r="BS67">
            <v>7.5949367088607514E-2</v>
          </cell>
        </row>
        <row r="68">
          <cell r="A68" t="str">
            <v>COLDHARBOUR WTW</v>
          </cell>
          <cell r="E68">
            <v>18.2</v>
          </cell>
          <cell r="S68">
            <v>236.59999999999991</v>
          </cell>
          <cell r="X68">
            <v>0</v>
          </cell>
          <cell r="AF68">
            <v>36.4</v>
          </cell>
          <cell r="AH68">
            <v>0</v>
          </cell>
          <cell r="AI68">
            <v>0</v>
          </cell>
          <cell r="AJ68">
            <v>0</v>
          </cell>
          <cell r="AK68">
            <v>6.2500000000000028E-2</v>
          </cell>
          <cell r="AL68">
            <v>0</v>
          </cell>
          <cell r="AM68">
            <v>0</v>
          </cell>
          <cell r="AN68">
            <v>0</v>
          </cell>
          <cell r="AO68">
            <v>0</v>
          </cell>
          <cell r="AP68">
            <v>0</v>
          </cell>
          <cell r="AQ68">
            <v>0</v>
          </cell>
          <cell r="AR68">
            <v>0</v>
          </cell>
          <cell r="AS68">
            <v>0</v>
          </cell>
          <cell r="AT68">
            <v>0</v>
          </cell>
          <cell r="AU68">
            <v>0</v>
          </cell>
          <cell r="AV68">
            <v>0</v>
          </cell>
          <cell r="AW68">
            <v>0</v>
          </cell>
          <cell r="AX68">
            <v>0</v>
          </cell>
          <cell r="AY68">
            <v>0.8125</v>
          </cell>
          <cell r="AZ68">
            <v>0</v>
          </cell>
          <cell r="BA68">
            <v>0</v>
          </cell>
          <cell r="BB68">
            <v>0</v>
          </cell>
          <cell r="BC68">
            <v>0</v>
          </cell>
          <cell r="BD68">
            <v>0</v>
          </cell>
          <cell r="BE68">
            <v>0</v>
          </cell>
          <cell r="BF68">
            <v>0</v>
          </cell>
          <cell r="BG68">
            <v>0</v>
          </cell>
          <cell r="BH68">
            <v>0</v>
          </cell>
          <cell r="BI68">
            <v>0</v>
          </cell>
          <cell r="BJ68">
            <v>0</v>
          </cell>
          <cell r="BK68">
            <v>0</v>
          </cell>
          <cell r="BL68">
            <v>0.12500000000000006</v>
          </cell>
          <cell r="BM68">
            <v>0</v>
          </cell>
          <cell r="BN68">
            <v>291.19999999999987</v>
          </cell>
          <cell r="BO68">
            <v>1</v>
          </cell>
          <cell r="BP68" t="str">
            <v>GODDARDS GREEN WTW</v>
          </cell>
          <cell r="BQ68">
            <v>0.8125</v>
          </cell>
          <cell r="BR68" t="str">
            <v>SCAYNES HILL WTW</v>
          </cell>
          <cell r="BS68">
            <v>0.12500000000000006</v>
          </cell>
        </row>
        <row r="69">
          <cell r="A69" t="str">
            <v>COLDWALTHAM WTW</v>
          </cell>
          <cell r="K69">
            <v>345.7999999999999</v>
          </cell>
          <cell r="P69">
            <v>1601.6000000000024</v>
          </cell>
          <cell r="S69">
            <v>127.4</v>
          </cell>
          <cell r="AF69">
            <v>54.599999999999994</v>
          </cell>
          <cell r="AH69">
            <v>0</v>
          </cell>
          <cell r="AI69">
            <v>0</v>
          </cell>
          <cell r="AJ69">
            <v>0</v>
          </cell>
          <cell r="AK69">
            <v>0</v>
          </cell>
          <cell r="AL69">
            <v>0</v>
          </cell>
          <cell r="AM69">
            <v>0</v>
          </cell>
          <cell r="AN69">
            <v>0</v>
          </cell>
          <cell r="AO69">
            <v>0</v>
          </cell>
          <cell r="AP69">
            <v>0</v>
          </cell>
          <cell r="AQ69">
            <v>0.16239316239316218</v>
          </cell>
          <cell r="AR69">
            <v>0</v>
          </cell>
          <cell r="AS69">
            <v>0</v>
          </cell>
          <cell r="AT69">
            <v>0</v>
          </cell>
          <cell r="AU69">
            <v>0</v>
          </cell>
          <cell r="AV69">
            <v>0.75213675213675246</v>
          </cell>
          <cell r="AW69">
            <v>0</v>
          </cell>
          <cell r="AX69">
            <v>0</v>
          </cell>
          <cell r="AY69">
            <v>5.9829059829059762E-2</v>
          </cell>
          <cell r="AZ69">
            <v>0</v>
          </cell>
          <cell r="BA69">
            <v>0</v>
          </cell>
          <cell r="BB69">
            <v>0</v>
          </cell>
          <cell r="BC69">
            <v>0</v>
          </cell>
          <cell r="BD69">
            <v>0</v>
          </cell>
          <cell r="BE69">
            <v>0</v>
          </cell>
          <cell r="BF69">
            <v>0</v>
          </cell>
          <cell r="BG69">
            <v>0</v>
          </cell>
          <cell r="BH69">
            <v>0</v>
          </cell>
          <cell r="BI69">
            <v>0</v>
          </cell>
          <cell r="BJ69">
            <v>0</v>
          </cell>
          <cell r="BK69">
            <v>0</v>
          </cell>
          <cell r="BL69">
            <v>2.5641025641025609E-2</v>
          </cell>
          <cell r="BM69">
            <v>0</v>
          </cell>
          <cell r="BN69">
            <v>2129.4000000000024</v>
          </cell>
          <cell r="BO69">
            <v>1</v>
          </cell>
          <cell r="BP69" t="str">
            <v>FORD WTW</v>
          </cell>
          <cell r="BQ69">
            <v>0.75213675213675246</v>
          </cell>
          <cell r="BR69" t="str">
            <v>BUDDS FARM HAVANT WTW</v>
          </cell>
          <cell r="BS69">
            <v>0.16239316239316218</v>
          </cell>
        </row>
        <row r="70">
          <cell r="A70" t="str">
            <v>COOKSBRIDGE WTW</v>
          </cell>
          <cell r="S70">
            <v>91</v>
          </cell>
          <cell r="W70">
            <v>181.99999999999997</v>
          </cell>
          <cell r="AF70">
            <v>1146.2000000000007</v>
          </cell>
          <cell r="AH70">
            <v>0</v>
          </cell>
          <cell r="AI70">
            <v>0</v>
          </cell>
          <cell r="AJ70">
            <v>0</v>
          </cell>
          <cell r="AK70">
            <v>0</v>
          </cell>
          <cell r="AL70">
            <v>0</v>
          </cell>
          <cell r="AM70">
            <v>0</v>
          </cell>
          <cell r="AN70">
            <v>0</v>
          </cell>
          <cell r="AO70">
            <v>0</v>
          </cell>
          <cell r="AP70">
            <v>0</v>
          </cell>
          <cell r="AQ70">
            <v>0</v>
          </cell>
          <cell r="AR70">
            <v>0</v>
          </cell>
          <cell r="AS70">
            <v>0</v>
          </cell>
          <cell r="AT70">
            <v>0</v>
          </cell>
          <cell r="AU70">
            <v>0</v>
          </cell>
          <cell r="AV70">
            <v>0</v>
          </cell>
          <cell r="AW70">
            <v>0</v>
          </cell>
          <cell r="AX70">
            <v>0</v>
          </cell>
          <cell r="AY70">
            <v>6.412063134160087E-2</v>
          </cell>
          <cell r="AZ70">
            <v>0</v>
          </cell>
          <cell r="BA70">
            <v>0</v>
          </cell>
          <cell r="BB70">
            <v>0</v>
          </cell>
          <cell r="BC70">
            <v>0.12824126268320171</v>
          </cell>
          <cell r="BD70">
            <v>0</v>
          </cell>
          <cell r="BE70">
            <v>0</v>
          </cell>
          <cell r="BF70">
            <v>0</v>
          </cell>
          <cell r="BG70">
            <v>0</v>
          </cell>
          <cell r="BH70">
            <v>0</v>
          </cell>
          <cell r="BI70">
            <v>0</v>
          </cell>
          <cell r="BJ70">
            <v>0</v>
          </cell>
          <cell r="BK70">
            <v>0</v>
          </cell>
          <cell r="BL70">
            <v>0.80763810597519736</v>
          </cell>
          <cell r="BM70">
            <v>0</v>
          </cell>
          <cell r="BN70">
            <v>1419.2000000000007</v>
          </cell>
          <cell r="BO70">
            <v>1</v>
          </cell>
          <cell r="BP70" t="str">
            <v>SCAYNES HILL WTW</v>
          </cell>
          <cell r="BQ70">
            <v>0.80763810597519736</v>
          </cell>
          <cell r="BR70" t="str">
            <v>HAILSHAM NORTH WTW</v>
          </cell>
          <cell r="BS70">
            <v>0.12824126268320171</v>
          </cell>
        </row>
        <row r="71">
          <cell r="A71" t="str">
            <v>COOLHAM WTW</v>
          </cell>
          <cell r="N71">
            <v>81.599999999999994</v>
          </cell>
          <cell r="P71">
            <v>761.6000000000007</v>
          </cell>
          <cell r="S71">
            <v>367.2000000000001</v>
          </cell>
          <cell r="AF71">
            <v>68</v>
          </cell>
          <cell r="AH71">
            <v>0</v>
          </cell>
          <cell r="AI71">
            <v>0</v>
          </cell>
          <cell r="AJ71">
            <v>0</v>
          </cell>
          <cell r="AK71">
            <v>0</v>
          </cell>
          <cell r="AL71">
            <v>0</v>
          </cell>
          <cell r="AM71">
            <v>0</v>
          </cell>
          <cell r="AN71">
            <v>0</v>
          </cell>
          <cell r="AO71">
            <v>0</v>
          </cell>
          <cell r="AP71">
            <v>0</v>
          </cell>
          <cell r="AQ71">
            <v>0</v>
          </cell>
          <cell r="AR71">
            <v>0</v>
          </cell>
          <cell r="AS71">
            <v>0</v>
          </cell>
          <cell r="AT71">
            <v>6.3829787234042507E-2</v>
          </cell>
          <cell r="AU71">
            <v>0</v>
          </cell>
          <cell r="AV71">
            <v>0.59574468085106402</v>
          </cell>
          <cell r="AW71">
            <v>0</v>
          </cell>
          <cell r="AX71">
            <v>0</v>
          </cell>
          <cell r="AY71">
            <v>0.2872340425531914</v>
          </cell>
          <cell r="AZ71">
            <v>0</v>
          </cell>
          <cell r="BA71">
            <v>0</v>
          </cell>
          <cell r="BB71">
            <v>0</v>
          </cell>
          <cell r="BC71">
            <v>0</v>
          </cell>
          <cell r="BD71">
            <v>0</v>
          </cell>
          <cell r="BE71">
            <v>0</v>
          </cell>
          <cell r="BF71">
            <v>0</v>
          </cell>
          <cell r="BG71">
            <v>0</v>
          </cell>
          <cell r="BH71">
            <v>0</v>
          </cell>
          <cell r="BI71">
            <v>0</v>
          </cell>
          <cell r="BJ71">
            <v>0</v>
          </cell>
          <cell r="BK71">
            <v>0</v>
          </cell>
          <cell r="BL71">
            <v>5.3191489361702093E-2</v>
          </cell>
          <cell r="BM71">
            <v>0</v>
          </cell>
          <cell r="BN71">
            <v>1278.4000000000008</v>
          </cell>
          <cell r="BO71">
            <v>1</v>
          </cell>
          <cell r="BP71" t="str">
            <v>FORD WTW</v>
          </cell>
          <cell r="BQ71">
            <v>0.59574468085106402</v>
          </cell>
          <cell r="BR71" t="str">
            <v>GODDARDS GREEN WTW</v>
          </cell>
          <cell r="BS71">
            <v>0.2872340425531914</v>
          </cell>
        </row>
        <row r="72">
          <cell r="A72" t="str">
            <v>COWDEN WTW</v>
          </cell>
          <cell r="H72">
            <v>707.20000000000061</v>
          </cell>
          <cell r="V72">
            <v>231.19999999999993</v>
          </cell>
          <cell r="X72">
            <v>13.6</v>
          </cell>
          <cell r="AA72">
            <v>108.79999999999998</v>
          </cell>
          <cell r="AF72">
            <v>13.6</v>
          </cell>
          <cell r="AH72">
            <v>0</v>
          </cell>
          <cell r="AI72">
            <v>0</v>
          </cell>
          <cell r="AJ72">
            <v>0</v>
          </cell>
          <cell r="AK72">
            <v>0</v>
          </cell>
          <cell r="AL72">
            <v>0</v>
          </cell>
          <cell r="AM72">
            <v>0</v>
          </cell>
          <cell r="AN72">
            <v>0.65822784810126611</v>
          </cell>
          <cell r="AO72">
            <v>0</v>
          </cell>
          <cell r="AP72">
            <v>0</v>
          </cell>
          <cell r="AQ72">
            <v>0</v>
          </cell>
          <cell r="AR72">
            <v>0</v>
          </cell>
          <cell r="AS72">
            <v>0</v>
          </cell>
          <cell r="AT72">
            <v>0</v>
          </cell>
          <cell r="AU72">
            <v>0</v>
          </cell>
          <cell r="AV72">
            <v>0</v>
          </cell>
          <cell r="AW72">
            <v>0</v>
          </cell>
          <cell r="AX72">
            <v>0</v>
          </cell>
          <cell r="AY72">
            <v>0</v>
          </cell>
          <cell r="AZ72">
            <v>0</v>
          </cell>
          <cell r="BA72">
            <v>0</v>
          </cell>
          <cell r="BB72">
            <v>0.21518987341772133</v>
          </cell>
          <cell r="BC72">
            <v>0</v>
          </cell>
          <cell r="BD72">
            <v>1.2658227848101259E-2</v>
          </cell>
          <cell r="BE72">
            <v>0</v>
          </cell>
          <cell r="BF72">
            <v>0</v>
          </cell>
          <cell r="BG72">
            <v>0.10126582278481006</v>
          </cell>
          <cell r="BH72">
            <v>0</v>
          </cell>
          <cell r="BI72">
            <v>0</v>
          </cell>
          <cell r="BJ72">
            <v>0</v>
          </cell>
          <cell r="BK72">
            <v>0</v>
          </cell>
          <cell r="BL72">
            <v>1.2658227848101259E-2</v>
          </cell>
          <cell r="BM72">
            <v>0</v>
          </cell>
          <cell r="BN72">
            <v>1074.4000000000005</v>
          </cell>
          <cell r="BO72">
            <v>1</v>
          </cell>
          <cell r="BP72" t="str">
            <v>AYLESFORD WTW</v>
          </cell>
          <cell r="BQ72">
            <v>0.65822784810126611</v>
          </cell>
          <cell r="BR72" t="str">
            <v>GRAVESEND WTW</v>
          </cell>
          <cell r="BS72">
            <v>0.21518987341772133</v>
          </cell>
        </row>
        <row r="73">
          <cell r="A73" t="str">
            <v>COWFOLD WTW</v>
          </cell>
          <cell r="P73">
            <v>1938.0000000000034</v>
          </cell>
          <cell r="S73">
            <v>550.4</v>
          </cell>
          <cell r="W73">
            <v>109.2</v>
          </cell>
          <cell r="AF73">
            <v>109.2</v>
          </cell>
          <cell r="AH73">
            <v>0</v>
          </cell>
          <cell r="AI73">
            <v>0</v>
          </cell>
          <cell r="AJ73">
            <v>0</v>
          </cell>
          <cell r="AK73">
            <v>0</v>
          </cell>
          <cell r="AL73">
            <v>0</v>
          </cell>
          <cell r="AM73">
            <v>0</v>
          </cell>
          <cell r="AN73">
            <v>0</v>
          </cell>
          <cell r="AO73">
            <v>0</v>
          </cell>
          <cell r="AP73">
            <v>0</v>
          </cell>
          <cell r="AQ73">
            <v>0</v>
          </cell>
          <cell r="AR73">
            <v>0</v>
          </cell>
          <cell r="AS73">
            <v>0</v>
          </cell>
          <cell r="AT73">
            <v>0</v>
          </cell>
          <cell r="AU73">
            <v>0</v>
          </cell>
          <cell r="AV73">
            <v>0.7159745825328806</v>
          </cell>
          <cell r="AW73">
            <v>0</v>
          </cell>
          <cell r="AX73">
            <v>0</v>
          </cell>
          <cell r="AY73">
            <v>0.20333973695877028</v>
          </cell>
          <cell r="AZ73">
            <v>0</v>
          </cell>
          <cell r="BA73">
            <v>0</v>
          </cell>
          <cell r="BB73">
            <v>0</v>
          </cell>
          <cell r="BC73">
            <v>4.0342840254174631E-2</v>
          </cell>
          <cell r="BD73">
            <v>0</v>
          </cell>
          <cell r="BE73">
            <v>0</v>
          </cell>
          <cell r="BF73">
            <v>0</v>
          </cell>
          <cell r="BG73">
            <v>0</v>
          </cell>
          <cell r="BH73">
            <v>0</v>
          </cell>
          <cell r="BI73">
            <v>0</v>
          </cell>
          <cell r="BJ73">
            <v>0</v>
          </cell>
          <cell r="BK73">
            <v>0</v>
          </cell>
          <cell r="BL73">
            <v>4.0342840254174631E-2</v>
          </cell>
          <cell r="BM73">
            <v>0</v>
          </cell>
          <cell r="BN73">
            <v>2706.8000000000029</v>
          </cell>
          <cell r="BO73">
            <v>1</v>
          </cell>
          <cell r="BP73" t="str">
            <v>FORD WTW</v>
          </cell>
          <cell r="BQ73">
            <v>0.7159745825328806</v>
          </cell>
          <cell r="BR73" t="str">
            <v>GODDARDS GREEN WTW</v>
          </cell>
          <cell r="BS73">
            <v>0.20333973695877028</v>
          </cell>
        </row>
        <row r="74">
          <cell r="A74" t="str">
            <v>COXHEATH WTW</v>
          </cell>
          <cell r="B74">
            <v>27.3</v>
          </cell>
          <cell r="D74">
            <v>2564.7999999999979</v>
          </cell>
          <cell r="E74">
            <v>1392.2999999999988</v>
          </cell>
          <cell r="G74">
            <v>54.6</v>
          </cell>
          <cell r="H74">
            <v>3357.7000000000048</v>
          </cell>
          <cell r="K74">
            <v>54.6</v>
          </cell>
          <cell r="M74">
            <v>54.6</v>
          </cell>
          <cell r="S74">
            <v>27.3</v>
          </cell>
          <cell r="V74">
            <v>473.00000000000006</v>
          </cell>
          <cell r="X74">
            <v>1792.4999999999984</v>
          </cell>
          <cell r="AA74">
            <v>14678.099999999884</v>
          </cell>
          <cell r="AD74">
            <v>2702.7000000000021</v>
          </cell>
          <cell r="AH74">
            <v>1.0044334884747738E-3</v>
          </cell>
          <cell r="AI74">
            <v>0</v>
          </cell>
          <cell r="AJ74">
            <v>9.4365238506963281E-2</v>
          </cell>
          <cell r="AK74">
            <v>5.1226107912213416E-2</v>
          </cell>
          <cell r="AL74">
            <v>0</v>
          </cell>
          <cell r="AM74">
            <v>2.0088669769495475E-3</v>
          </cell>
          <cell r="AN74">
            <v>0.1235379605953023</v>
          </cell>
          <cell r="AO74">
            <v>0</v>
          </cell>
          <cell r="AP74">
            <v>0</v>
          </cell>
          <cell r="AQ74">
            <v>2.0088669769495475E-3</v>
          </cell>
          <cell r="AR74">
            <v>0</v>
          </cell>
          <cell r="AS74">
            <v>2.0088669769495475E-3</v>
          </cell>
          <cell r="AT74">
            <v>0</v>
          </cell>
          <cell r="AU74">
            <v>0</v>
          </cell>
          <cell r="AV74">
            <v>0</v>
          </cell>
          <cell r="AW74">
            <v>0</v>
          </cell>
          <cell r="AX74">
            <v>0</v>
          </cell>
          <cell r="AY74">
            <v>1.0044334884747738E-3</v>
          </cell>
          <cell r="AZ74">
            <v>0</v>
          </cell>
          <cell r="BA74">
            <v>0</v>
          </cell>
          <cell r="BB74">
            <v>1.7402821979801027E-2</v>
          </cell>
          <cell r="BC74">
            <v>0</v>
          </cell>
          <cell r="BD74">
            <v>6.595044058941503E-2</v>
          </cell>
          <cell r="BE74">
            <v>0</v>
          </cell>
          <cell r="BF74">
            <v>0</v>
          </cell>
          <cell r="BG74">
            <v>0.54004304714950402</v>
          </cell>
          <cell r="BH74">
            <v>0</v>
          </cell>
          <cell r="BI74">
            <v>0</v>
          </cell>
          <cell r="BJ74">
            <v>9.9438915359002678E-2</v>
          </cell>
          <cell r="BK74">
            <v>0</v>
          </cell>
          <cell r="BL74">
            <v>0</v>
          </cell>
          <cell r="BM74">
            <v>0</v>
          </cell>
          <cell r="BN74">
            <v>27179.499999999887</v>
          </cell>
          <cell r="BO74">
            <v>1</v>
          </cell>
          <cell r="BP74" t="str">
            <v>MOTNEY HILL WTW</v>
          </cell>
          <cell r="BQ74">
            <v>0.54004304714950402</v>
          </cell>
          <cell r="BR74" t="str">
            <v>AYLESFORD WTW</v>
          </cell>
          <cell r="BS74">
            <v>0.1235379605953023</v>
          </cell>
        </row>
        <row r="75">
          <cell r="A75" t="str">
            <v>CRANBROOK WTW</v>
          </cell>
          <cell r="D75">
            <v>4067.7000000000103</v>
          </cell>
          <cell r="H75">
            <v>27.3</v>
          </cell>
          <cell r="M75">
            <v>200.20000000000002</v>
          </cell>
          <cell r="X75">
            <v>27.3</v>
          </cell>
          <cell r="AD75">
            <v>18.2</v>
          </cell>
          <cell r="AH75">
            <v>0</v>
          </cell>
          <cell r="AI75">
            <v>0</v>
          </cell>
          <cell r="AJ75">
            <v>0.93710691823899372</v>
          </cell>
          <cell r="AK75">
            <v>0</v>
          </cell>
          <cell r="AL75">
            <v>0</v>
          </cell>
          <cell r="AM75">
            <v>0</v>
          </cell>
          <cell r="AN75">
            <v>6.2893081761006137E-3</v>
          </cell>
          <cell r="AO75">
            <v>0</v>
          </cell>
          <cell r="AP75">
            <v>0</v>
          </cell>
          <cell r="AQ75">
            <v>0</v>
          </cell>
          <cell r="AR75">
            <v>0</v>
          </cell>
          <cell r="AS75">
            <v>4.61215932914045E-2</v>
          </cell>
          <cell r="AT75">
            <v>0</v>
          </cell>
          <cell r="AU75">
            <v>0</v>
          </cell>
          <cell r="AV75">
            <v>0</v>
          </cell>
          <cell r="AW75">
            <v>0</v>
          </cell>
          <cell r="AX75">
            <v>0</v>
          </cell>
          <cell r="AY75">
            <v>0</v>
          </cell>
          <cell r="AZ75">
            <v>0</v>
          </cell>
          <cell r="BA75">
            <v>0</v>
          </cell>
          <cell r="BB75">
            <v>0</v>
          </cell>
          <cell r="BC75">
            <v>0</v>
          </cell>
          <cell r="BD75">
            <v>6.2893081761006137E-3</v>
          </cell>
          <cell r="BE75">
            <v>0</v>
          </cell>
          <cell r="BF75">
            <v>0</v>
          </cell>
          <cell r="BG75">
            <v>0</v>
          </cell>
          <cell r="BH75">
            <v>0</v>
          </cell>
          <cell r="BI75">
            <v>0</v>
          </cell>
          <cell r="BJ75">
            <v>4.1928721174004091E-3</v>
          </cell>
          <cell r="BK75">
            <v>0</v>
          </cell>
          <cell r="BL75">
            <v>0</v>
          </cell>
          <cell r="BM75">
            <v>0</v>
          </cell>
          <cell r="BN75">
            <v>4340.7000000000107</v>
          </cell>
          <cell r="BO75">
            <v>1</v>
          </cell>
          <cell r="BP75" t="str">
            <v>ASHFORD WTW</v>
          </cell>
          <cell r="BQ75">
            <v>0.93710691823899372</v>
          </cell>
          <cell r="BR75" t="str">
            <v>CANTERBURY WTW</v>
          </cell>
          <cell r="BS75">
            <v>4.61215932914045E-2</v>
          </cell>
        </row>
        <row r="76">
          <cell r="A76" t="str">
            <v>CROUCH FARM MAYFIELD WTW</v>
          </cell>
          <cell r="W76">
            <v>1501.4000000000021</v>
          </cell>
          <cell r="X76">
            <v>36.4</v>
          </cell>
          <cell r="AH76">
            <v>0</v>
          </cell>
          <cell r="AI76">
            <v>0</v>
          </cell>
          <cell r="AJ76">
            <v>0</v>
          </cell>
          <cell r="AK76">
            <v>0</v>
          </cell>
          <cell r="AL76">
            <v>0</v>
          </cell>
          <cell r="AM76">
            <v>0</v>
          </cell>
          <cell r="AN76">
            <v>0</v>
          </cell>
          <cell r="AO76">
            <v>0</v>
          </cell>
          <cell r="AP76">
            <v>0</v>
          </cell>
          <cell r="AQ76">
            <v>0</v>
          </cell>
          <cell r="AR76">
            <v>0</v>
          </cell>
          <cell r="AS76">
            <v>0</v>
          </cell>
          <cell r="AT76">
            <v>0</v>
          </cell>
          <cell r="AU76">
            <v>0</v>
          </cell>
          <cell r="AV76">
            <v>0</v>
          </cell>
          <cell r="AW76">
            <v>0</v>
          </cell>
          <cell r="AX76">
            <v>0</v>
          </cell>
          <cell r="AY76">
            <v>0</v>
          </cell>
          <cell r="AZ76">
            <v>0</v>
          </cell>
          <cell r="BA76">
            <v>0</v>
          </cell>
          <cell r="BB76">
            <v>0</v>
          </cell>
          <cell r="BC76">
            <v>0.97632982182338401</v>
          </cell>
          <cell r="BD76">
            <v>2.3670178176615909E-2</v>
          </cell>
          <cell r="BE76">
            <v>0</v>
          </cell>
          <cell r="BF76">
            <v>0</v>
          </cell>
          <cell r="BG76">
            <v>0</v>
          </cell>
          <cell r="BH76">
            <v>0</v>
          </cell>
          <cell r="BI76">
            <v>0</v>
          </cell>
          <cell r="BJ76">
            <v>0</v>
          </cell>
          <cell r="BK76">
            <v>0</v>
          </cell>
          <cell r="BL76">
            <v>0</v>
          </cell>
          <cell r="BM76">
            <v>0</v>
          </cell>
          <cell r="BN76">
            <v>1537.8000000000022</v>
          </cell>
          <cell r="BO76">
            <v>1</v>
          </cell>
          <cell r="BP76" t="str">
            <v>HAILSHAM NORTH WTW</v>
          </cell>
          <cell r="BQ76">
            <v>0.97632982182338401</v>
          </cell>
          <cell r="BR76" t="str">
            <v>HAM HILL WTW</v>
          </cell>
          <cell r="BS76">
            <v>2.3670178176615909E-2</v>
          </cell>
        </row>
        <row r="77">
          <cell r="A77" t="str">
            <v>DAMBRIDGE WINGHAM WTW</v>
          </cell>
          <cell r="D77">
            <v>3949.4000000000106</v>
          </cell>
          <cell r="H77">
            <v>27.3</v>
          </cell>
          <cell r="M77">
            <v>10364.899999999981</v>
          </cell>
          <cell r="AA77">
            <v>436.80000000000013</v>
          </cell>
          <cell r="AD77">
            <v>1637.9999999999984</v>
          </cell>
          <cell r="AH77">
            <v>0</v>
          </cell>
          <cell r="AI77">
            <v>0</v>
          </cell>
          <cell r="AJ77">
            <v>0.24057649667405842</v>
          </cell>
          <cell r="AK77">
            <v>0</v>
          </cell>
          <cell r="AL77">
            <v>0</v>
          </cell>
          <cell r="AM77">
            <v>0</v>
          </cell>
          <cell r="AN77">
            <v>1.6629711751662982E-3</v>
          </cell>
          <cell r="AO77">
            <v>0</v>
          </cell>
          <cell r="AP77">
            <v>0</v>
          </cell>
          <cell r="AQ77">
            <v>0</v>
          </cell>
          <cell r="AR77">
            <v>0</v>
          </cell>
          <cell r="AS77">
            <v>0.63137472283813667</v>
          </cell>
          <cell r="AT77">
            <v>0</v>
          </cell>
          <cell r="AU77">
            <v>0</v>
          </cell>
          <cell r="AV77">
            <v>0</v>
          </cell>
          <cell r="AW77">
            <v>0</v>
          </cell>
          <cell r="AX77">
            <v>0</v>
          </cell>
          <cell r="AY77">
            <v>0</v>
          </cell>
          <cell r="AZ77">
            <v>0</v>
          </cell>
          <cell r="BA77">
            <v>0</v>
          </cell>
          <cell r="BB77">
            <v>0</v>
          </cell>
          <cell r="BC77">
            <v>0</v>
          </cell>
          <cell r="BD77">
            <v>0</v>
          </cell>
          <cell r="BE77">
            <v>0</v>
          </cell>
          <cell r="BF77">
            <v>0</v>
          </cell>
          <cell r="BG77">
            <v>2.6607538802660778E-2</v>
          </cell>
          <cell r="BH77">
            <v>0</v>
          </cell>
          <cell r="BI77">
            <v>0</v>
          </cell>
          <cell r="BJ77">
            <v>9.9778270509977784E-2</v>
          </cell>
          <cell r="BK77">
            <v>0</v>
          </cell>
          <cell r="BL77">
            <v>0</v>
          </cell>
          <cell r="BM77">
            <v>0</v>
          </cell>
          <cell r="BN77">
            <v>16416.399999999991</v>
          </cell>
          <cell r="BO77">
            <v>1</v>
          </cell>
          <cell r="BP77" t="str">
            <v>CANTERBURY WTW</v>
          </cell>
          <cell r="BQ77">
            <v>0.63137472283813667</v>
          </cell>
          <cell r="BR77" t="str">
            <v>ASHFORD WTW</v>
          </cell>
          <cell r="BS77">
            <v>0.24057649667405842</v>
          </cell>
        </row>
        <row r="78">
          <cell r="A78" t="str">
            <v>DANEHILL WTW</v>
          </cell>
          <cell r="H78">
            <v>36.4</v>
          </cell>
          <cell r="P78">
            <v>91</v>
          </cell>
          <cell r="S78">
            <v>1192.0000000000016</v>
          </cell>
          <cell r="W78">
            <v>109.2</v>
          </cell>
          <cell r="X78">
            <v>36.4</v>
          </cell>
          <cell r="AF78">
            <v>682.20000000000016</v>
          </cell>
          <cell r="AH78">
            <v>0</v>
          </cell>
          <cell r="AI78">
            <v>0</v>
          </cell>
          <cell r="AJ78">
            <v>0</v>
          </cell>
          <cell r="AK78">
            <v>0</v>
          </cell>
          <cell r="AL78">
            <v>0</v>
          </cell>
          <cell r="AM78">
            <v>0</v>
          </cell>
          <cell r="AN78">
            <v>1.6952309985096854E-2</v>
          </cell>
          <cell r="AO78">
            <v>0</v>
          </cell>
          <cell r="AP78">
            <v>0</v>
          </cell>
          <cell r="AQ78">
            <v>0</v>
          </cell>
          <cell r="AR78">
            <v>0</v>
          </cell>
          <cell r="AS78">
            <v>0</v>
          </cell>
          <cell r="AT78">
            <v>0</v>
          </cell>
          <cell r="AU78">
            <v>0</v>
          </cell>
          <cell r="AV78">
            <v>4.2380774962742132E-2</v>
          </cell>
          <cell r="AW78">
            <v>0</v>
          </cell>
          <cell r="AX78">
            <v>0</v>
          </cell>
          <cell r="AY78">
            <v>0.55514157973174383</v>
          </cell>
          <cell r="AZ78">
            <v>0</v>
          </cell>
          <cell r="BA78">
            <v>0</v>
          </cell>
          <cell r="BB78">
            <v>0</v>
          </cell>
          <cell r="BC78">
            <v>5.0856929955290564E-2</v>
          </cell>
          <cell r="BD78">
            <v>1.6952309985096854E-2</v>
          </cell>
          <cell r="BE78">
            <v>0</v>
          </cell>
          <cell r="BF78">
            <v>0</v>
          </cell>
          <cell r="BG78">
            <v>0</v>
          </cell>
          <cell r="BH78">
            <v>0</v>
          </cell>
          <cell r="BI78">
            <v>0</v>
          </cell>
          <cell r="BJ78">
            <v>0</v>
          </cell>
          <cell r="BK78">
            <v>0</v>
          </cell>
          <cell r="BL78">
            <v>0.3177160953800296</v>
          </cell>
          <cell r="BM78">
            <v>0</v>
          </cell>
          <cell r="BN78">
            <v>2147.2000000000021</v>
          </cell>
          <cell r="BO78">
            <v>1</v>
          </cell>
          <cell r="BP78" t="str">
            <v>GODDARDS GREEN WTW</v>
          </cell>
          <cell r="BQ78">
            <v>0.55514157973174383</v>
          </cell>
          <cell r="BR78" t="str">
            <v>SCAYNES HILL WTW</v>
          </cell>
          <cell r="BS78">
            <v>0.3177160953800296</v>
          </cell>
        </row>
        <row r="79">
          <cell r="A79" t="str">
            <v>DIAL POST WTW</v>
          </cell>
          <cell r="K79">
            <v>36.4</v>
          </cell>
          <cell r="P79">
            <v>1965.6000000000033</v>
          </cell>
          <cell r="S79">
            <v>527.20000000000016</v>
          </cell>
          <cell r="AF79">
            <v>72.8</v>
          </cell>
          <cell r="AH79">
            <v>0</v>
          </cell>
          <cell r="AI79">
            <v>0</v>
          </cell>
          <cell r="AJ79">
            <v>0</v>
          </cell>
          <cell r="AK79">
            <v>0</v>
          </cell>
          <cell r="AL79">
            <v>0</v>
          </cell>
          <cell r="AM79">
            <v>0</v>
          </cell>
          <cell r="AN79">
            <v>0</v>
          </cell>
          <cell r="AO79">
            <v>0</v>
          </cell>
          <cell r="AP79">
            <v>0</v>
          </cell>
          <cell r="AQ79">
            <v>1.398923904688699E-2</v>
          </cell>
          <cell r="AR79">
            <v>0</v>
          </cell>
          <cell r="AS79">
            <v>0</v>
          </cell>
          <cell r="AT79">
            <v>0</v>
          </cell>
          <cell r="AU79">
            <v>0</v>
          </cell>
          <cell r="AV79">
            <v>0.75541890853189875</v>
          </cell>
          <cell r="AW79">
            <v>0</v>
          </cell>
          <cell r="AX79">
            <v>0</v>
          </cell>
          <cell r="AY79">
            <v>0.2026133743274402</v>
          </cell>
          <cell r="AZ79">
            <v>0</v>
          </cell>
          <cell r="BA79">
            <v>0</v>
          </cell>
          <cell r="BB79">
            <v>0</v>
          </cell>
          <cell r="BC79">
            <v>0</v>
          </cell>
          <cell r="BD79">
            <v>0</v>
          </cell>
          <cell r="BE79">
            <v>0</v>
          </cell>
          <cell r="BF79">
            <v>0</v>
          </cell>
          <cell r="BG79">
            <v>0</v>
          </cell>
          <cell r="BH79">
            <v>0</v>
          </cell>
          <cell r="BI79">
            <v>0</v>
          </cell>
          <cell r="BJ79">
            <v>0</v>
          </cell>
          <cell r="BK79">
            <v>0</v>
          </cell>
          <cell r="BL79">
            <v>2.7978478093773979E-2</v>
          </cell>
          <cell r="BM79">
            <v>0</v>
          </cell>
          <cell r="BN79">
            <v>2602.0000000000036</v>
          </cell>
          <cell r="BO79">
            <v>1</v>
          </cell>
          <cell r="BP79" t="str">
            <v>FORD WTW</v>
          </cell>
          <cell r="BQ79">
            <v>0.75541890853189875</v>
          </cell>
          <cell r="BR79" t="str">
            <v>GODDARDS GREEN WTW</v>
          </cell>
          <cell r="BS79">
            <v>0.2026133743274402</v>
          </cell>
        </row>
        <row r="80">
          <cell r="A80" t="str">
            <v>DITCHLING WTW</v>
          </cell>
          <cell r="P80">
            <v>664.20000000000016</v>
          </cell>
          <cell r="S80">
            <v>1255.8000000000015</v>
          </cell>
          <cell r="W80">
            <v>200.19999999999996</v>
          </cell>
          <cell r="AF80">
            <v>454.99999999999983</v>
          </cell>
          <cell r="AH80">
            <v>0</v>
          </cell>
          <cell r="AI80">
            <v>0</v>
          </cell>
          <cell r="AJ80">
            <v>0</v>
          </cell>
          <cell r="AK80">
            <v>0</v>
          </cell>
          <cell r="AL80">
            <v>0</v>
          </cell>
          <cell r="AM80">
            <v>0</v>
          </cell>
          <cell r="AN80">
            <v>0</v>
          </cell>
          <cell r="AO80">
            <v>0</v>
          </cell>
          <cell r="AP80">
            <v>0</v>
          </cell>
          <cell r="AQ80">
            <v>0</v>
          </cell>
          <cell r="AR80">
            <v>0</v>
          </cell>
          <cell r="AS80">
            <v>0</v>
          </cell>
          <cell r="AT80">
            <v>0</v>
          </cell>
          <cell r="AU80">
            <v>0</v>
          </cell>
          <cell r="AV80">
            <v>0.25792171481826642</v>
          </cell>
          <cell r="AW80">
            <v>0</v>
          </cell>
          <cell r="AX80">
            <v>0</v>
          </cell>
          <cell r="AY80">
            <v>0.48765144454799658</v>
          </cell>
          <cell r="AZ80">
            <v>0</v>
          </cell>
          <cell r="BA80">
            <v>0</v>
          </cell>
          <cell r="BB80">
            <v>0</v>
          </cell>
          <cell r="BC80">
            <v>7.7741534638086293E-2</v>
          </cell>
          <cell r="BD80">
            <v>0</v>
          </cell>
          <cell r="BE80">
            <v>0</v>
          </cell>
          <cell r="BF80">
            <v>0</v>
          </cell>
          <cell r="BG80">
            <v>0</v>
          </cell>
          <cell r="BH80">
            <v>0</v>
          </cell>
          <cell r="BI80">
            <v>0</v>
          </cell>
          <cell r="BJ80">
            <v>0</v>
          </cell>
          <cell r="BK80">
            <v>0</v>
          </cell>
          <cell r="BL80">
            <v>0.17668530599565063</v>
          </cell>
          <cell r="BM80">
            <v>0</v>
          </cell>
          <cell r="BN80">
            <v>2575.2000000000016</v>
          </cell>
          <cell r="BO80">
            <v>1</v>
          </cell>
          <cell r="BP80" t="str">
            <v>GODDARDS GREEN WTW</v>
          </cell>
          <cell r="BQ80">
            <v>0.48765144454799658</v>
          </cell>
          <cell r="BR80" t="str">
            <v>FORD WTW</v>
          </cell>
          <cell r="BS80">
            <v>0.25792171481826642</v>
          </cell>
        </row>
        <row r="81">
          <cell r="A81" t="str">
            <v>DITTON WTW</v>
          </cell>
          <cell r="D81">
            <v>181.99999999999997</v>
          </cell>
          <cell r="H81">
            <v>509.39999999999981</v>
          </cell>
          <cell r="M81">
            <v>18.2</v>
          </cell>
          <cell r="V81">
            <v>591.40000000000009</v>
          </cell>
          <cell r="X81">
            <v>1938.0000000000034</v>
          </cell>
          <cell r="AA81">
            <v>3539.1999999999884</v>
          </cell>
          <cell r="AD81">
            <v>2169.800000000002</v>
          </cell>
          <cell r="AF81">
            <v>109.2</v>
          </cell>
          <cell r="AH81">
            <v>0</v>
          </cell>
          <cell r="AI81">
            <v>0</v>
          </cell>
          <cell r="AJ81">
            <v>2.0094510444729066E-2</v>
          </cell>
          <cell r="AK81">
            <v>0</v>
          </cell>
          <cell r="AL81">
            <v>0</v>
          </cell>
          <cell r="AM81">
            <v>0</v>
          </cell>
          <cell r="AN81">
            <v>5.6242547365631779E-2</v>
          </cell>
          <cell r="AO81">
            <v>0</v>
          </cell>
          <cell r="AP81">
            <v>0</v>
          </cell>
          <cell r="AQ81">
            <v>0</v>
          </cell>
          <cell r="AR81">
            <v>0</v>
          </cell>
          <cell r="AS81">
            <v>2.0094510444729069E-3</v>
          </cell>
          <cell r="AT81">
            <v>0</v>
          </cell>
          <cell r="AU81">
            <v>0</v>
          </cell>
          <cell r="AV81">
            <v>0</v>
          </cell>
          <cell r="AW81">
            <v>0</v>
          </cell>
          <cell r="AX81">
            <v>0</v>
          </cell>
          <cell r="AY81">
            <v>0</v>
          </cell>
          <cell r="AZ81">
            <v>0</v>
          </cell>
          <cell r="BA81">
            <v>0</v>
          </cell>
          <cell r="BB81">
            <v>6.5296118005564688E-2</v>
          </cell>
          <cell r="BC81">
            <v>0</v>
          </cell>
          <cell r="BD81">
            <v>0.21397341341695059</v>
          </cell>
          <cell r="BE81">
            <v>0</v>
          </cell>
          <cell r="BF81">
            <v>0</v>
          </cell>
          <cell r="BG81">
            <v>0.39076094157134555</v>
          </cell>
          <cell r="BH81">
            <v>0</v>
          </cell>
          <cell r="BI81">
            <v>0</v>
          </cell>
          <cell r="BJ81">
            <v>0.239566311884468</v>
          </cell>
          <cell r="BK81">
            <v>0</v>
          </cell>
          <cell r="BL81">
            <v>1.2056706266837441E-2</v>
          </cell>
          <cell r="BM81">
            <v>0</v>
          </cell>
          <cell r="BN81">
            <v>9057.1999999999935</v>
          </cell>
          <cell r="BO81">
            <v>1</v>
          </cell>
          <cell r="BP81" t="str">
            <v>MOTNEY HILL WTW</v>
          </cell>
          <cell r="BQ81">
            <v>0.39076094157134555</v>
          </cell>
          <cell r="BR81" t="str">
            <v>QUEENBOROUGH WTW</v>
          </cell>
          <cell r="BS81">
            <v>0.239566311884468</v>
          </cell>
        </row>
        <row r="82">
          <cell r="A82" t="str">
            <v>DUNBRIDGE WTW</v>
          </cell>
          <cell r="AG82">
            <v>271.99999999999994</v>
          </cell>
          <cell r="AH82">
            <v>0</v>
          </cell>
          <cell r="AI82">
            <v>0</v>
          </cell>
          <cell r="AJ82">
            <v>0</v>
          </cell>
          <cell r="AK82">
            <v>0</v>
          </cell>
          <cell r="AL82">
            <v>0</v>
          </cell>
          <cell r="AM82">
            <v>0</v>
          </cell>
          <cell r="AN82">
            <v>0</v>
          </cell>
          <cell r="AO82">
            <v>0</v>
          </cell>
          <cell r="AP82">
            <v>0</v>
          </cell>
          <cell r="AQ82">
            <v>0</v>
          </cell>
          <cell r="AR82">
            <v>0</v>
          </cell>
          <cell r="AS82">
            <v>0</v>
          </cell>
          <cell r="AT82">
            <v>0</v>
          </cell>
          <cell r="AU82">
            <v>0</v>
          </cell>
          <cell r="AV82">
            <v>0</v>
          </cell>
          <cell r="AW82">
            <v>0</v>
          </cell>
          <cell r="AX82">
            <v>0</v>
          </cell>
          <cell r="AY82">
            <v>0</v>
          </cell>
          <cell r="AZ82">
            <v>0</v>
          </cell>
          <cell r="BA82">
            <v>0</v>
          </cell>
          <cell r="BB82">
            <v>0</v>
          </cell>
          <cell r="BC82">
            <v>0</v>
          </cell>
          <cell r="BD82">
            <v>0</v>
          </cell>
          <cell r="BE82">
            <v>0</v>
          </cell>
          <cell r="BF82">
            <v>0</v>
          </cell>
          <cell r="BG82">
            <v>0</v>
          </cell>
          <cell r="BH82">
            <v>0</v>
          </cell>
          <cell r="BI82">
            <v>0</v>
          </cell>
          <cell r="BJ82">
            <v>0</v>
          </cell>
          <cell r="BK82">
            <v>0</v>
          </cell>
          <cell r="BL82">
            <v>0</v>
          </cell>
          <cell r="BM82">
            <v>1</v>
          </cell>
          <cell r="BN82">
            <v>271.99999999999994</v>
          </cell>
          <cell r="BO82">
            <v>1</v>
          </cell>
          <cell r="BP82" t="str">
            <v>SLOWHILL COPSE MARCHWOOD WTW</v>
          </cell>
          <cell r="BQ82">
            <v>1</v>
          </cell>
          <cell r="BS82"/>
        </row>
        <row r="83">
          <cell r="A83" t="str">
            <v>DUNCTON WTW</v>
          </cell>
          <cell r="K83">
            <v>13.6</v>
          </cell>
          <cell r="N83">
            <v>27.2</v>
          </cell>
          <cell r="P83">
            <v>203.99999999999994</v>
          </cell>
          <cell r="AH83">
            <v>0</v>
          </cell>
          <cell r="AI83">
            <v>0</v>
          </cell>
          <cell r="AJ83">
            <v>0</v>
          </cell>
          <cell r="AK83">
            <v>0</v>
          </cell>
          <cell r="AL83">
            <v>0</v>
          </cell>
          <cell r="AM83">
            <v>0</v>
          </cell>
          <cell r="AN83">
            <v>0</v>
          </cell>
          <cell r="AO83">
            <v>0</v>
          </cell>
          <cell r="AP83">
            <v>0</v>
          </cell>
          <cell r="AQ83">
            <v>5.5555555555555566E-2</v>
          </cell>
          <cell r="AR83">
            <v>0</v>
          </cell>
          <cell r="AS83">
            <v>0</v>
          </cell>
          <cell r="AT83">
            <v>0.11111111111111113</v>
          </cell>
          <cell r="AU83">
            <v>0</v>
          </cell>
          <cell r="AV83">
            <v>0.83333333333333326</v>
          </cell>
          <cell r="AW83">
            <v>0</v>
          </cell>
          <cell r="AX83">
            <v>0</v>
          </cell>
          <cell r="AY83">
            <v>0</v>
          </cell>
          <cell r="AZ83">
            <v>0</v>
          </cell>
          <cell r="BA83">
            <v>0</v>
          </cell>
          <cell r="BB83">
            <v>0</v>
          </cell>
          <cell r="BC83">
            <v>0</v>
          </cell>
          <cell r="BD83">
            <v>0</v>
          </cell>
          <cell r="BE83">
            <v>0</v>
          </cell>
          <cell r="BF83">
            <v>0</v>
          </cell>
          <cell r="BG83">
            <v>0</v>
          </cell>
          <cell r="BH83">
            <v>0</v>
          </cell>
          <cell r="BI83">
            <v>0</v>
          </cell>
          <cell r="BJ83">
            <v>0</v>
          </cell>
          <cell r="BK83">
            <v>0</v>
          </cell>
          <cell r="BL83">
            <v>0</v>
          </cell>
          <cell r="BM83">
            <v>0</v>
          </cell>
          <cell r="BN83">
            <v>244.79999999999995</v>
          </cell>
          <cell r="BO83">
            <v>1</v>
          </cell>
          <cell r="BP83" t="str">
            <v>FORD WTW</v>
          </cell>
          <cell r="BQ83">
            <v>0.83333333333333326</v>
          </cell>
          <cell r="BR83" t="str">
            <v>FORD CESS WTW</v>
          </cell>
          <cell r="BS83">
            <v>0.11111111111111113</v>
          </cell>
        </row>
        <row r="84">
          <cell r="A84" t="str">
            <v>DYMCHURCH WTW</v>
          </cell>
          <cell r="D84">
            <v>9157.9999999999836</v>
          </cell>
          <cell r="H84">
            <v>36.4</v>
          </cell>
          <cell r="M84">
            <v>527.79999999999984</v>
          </cell>
          <cell r="X84">
            <v>36.4</v>
          </cell>
          <cell r="AA84">
            <v>309.2</v>
          </cell>
          <cell r="AH84">
            <v>0</v>
          </cell>
          <cell r="AI84">
            <v>0</v>
          </cell>
          <cell r="AJ84">
            <v>0.90963269035936345</v>
          </cell>
          <cell r="AK84">
            <v>0</v>
          </cell>
          <cell r="AL84">
            <v>0</v>
          </cell>
          <cell r="AM84">
            <v>0</v>
          </cell>
          <cell r="AN84">
            <v>3.6154869981525318E-3</v>
          </cell>
          <cell r="AO84">
            <v>0</v>
          </cell>
          <cell r="AP84">
            <v>0</v>
          </cell>
          <cell r="AQ84">
            <v>0</v>
          </cell>
          <cell r="AR84">
            <v>0</v>
          </cell>
          <cell r="AS84">
            <v>5.24245614732117E-2</v>
          </cell>
          <cell r="AT84">
            <v>0</v>
          </cell>
          <cell r="AU84">
            <v>0</v>
          </cell>
          <cell r="AV84">
            <v>0</v>
          </cell>
          <cell r="AW84">
            <v>0</v>
          </cell>
          <cell r="AX84">
            <v>0</v>
          </cell>
          <cell r="AY84">
            <v>0</v>
          </cell>
          <cell r="AZ84">
            <v>0</v>
          </cell>
          <cell r="BA84">
            <v>0</v>
          </cell>
          <cell r="BB84">
            <v>0</v>
          </cell>
          <cell r="BC84">
            <v>0</v>
          </cell>
          <cell r="BD84">
            <v>3.6154869981525318E-3</v>
          </cell>
          <cell r="BE84">
            <v>0</v>
          </cell>
          <cell r="BF84">
            <v>0</v>
          </cell>
          <cell r="BG84">
            <v>3.0711774171119859E-2</v>
          </cell>
          <cell r="BH84">
            <v>0</v>
          </cell>
          <cell r="BI84">
            <v>0</v>
          </cell>
          <cell r="BJ84">
            <v>0</v>
          </cell>
          <cell r="BK84">
            <v>0</v>
          </cell>
          <cell r="BL84">
            <v>0</v>
          </cell>
          <cell r="BM84">
            <v>0</v>
          </cell>
          <cell r="BN84">
            <v>10067.799999999983</v>
          </cell>
          <cell r="BO84">
            <v>1</v>
          </cell>
          <cell r="BP84" t="str">
            <v>ASHFORD WTW</v>
          </cell>
          <cell r="BQ84">
            <v>0.90963269035936345</v>
          </cell>
          <cell r="BR84" t="str">
            <v>CANTERBURY WTW</v>
          </cell>
          <cell r="BS84">
            <v>5.24245614732117E-2</v>
          </cell>
        </row>
        <row r="85">
          <cell r="A85" t="str">
            <v>EAST BOLDRE WTW</v>
          </cell>
          <cell r="K85">
            <v>91</v>
          </cell>
          <cell r="AG85">
            <v>1355.600000000002</v>
          </cell>
          <cell r="AH85">
            <v>0</v>
          </cell>
          <cell r="AI85">
            <v>0</v>
          </cell>
          <cell r="AJ85">
            <v>0</v>
          </cell>
          <cell r="AK85">
            <v>0</v>
          </cell>
          <cell r="AL85">
            <v>0</v>
          </cell>
          <cell r="AM85">
            <v>0</v>
          </cell>
          <cell r="AN85">
            <v>0</v>
          </cell>
          <cell r="AO85">
            <v>0</v>
          </cell>
          <cell r="AP85">
            <v>0</v>
          </cell>
          <cell r="AQ85">
            <v>6.2906124706207572E-2</v>
          </cell>
          <cell r="AR85">
            <v>0</v>
          </cell>
          <cell r="AS85">
            <v>0</v>
          </cell>
          <cell r="AT85">
            <v>0</v>
          </cell>
          <cell r="AU85">
            <v>0</v>
          </cell>
          <cell r="AV85">
            <v>0</v>
          </cell>
          <cell r="AW85">
            <v>0</v>
          </cell>
          <cell r="AX85">
            <v>0</v>
          </cell>
          <cell r="AY85">
            <v>0</v>
          </cell>
          <cell r="AZ85">
            <v>0</v>
          </cell>
          <cell r="BA85">
            <v>0</v>
          </cell>
          <cell r="BB85">
            <v>0</v>
          </cell>
          <cell r="BC85">
            <v>0</v>
          </cell>
          <cell r="BD85">
            <v>0</v>
          </cell>
          <cell r="BE85">
            <v>0</v>
          </cell>
          <cell r="BF85">
            <v>0</v>
          </cell>
          <cell r="BG85">
            <v>0</v>
          </cell>
          <cell r="BH85">
            <v>0</v>
          </cell>
          <cell r="BI85">
            <v>0</v>
          </cell>
          <cell r="BJ85">
            <v>0</v>
          </cell>
          <cell r="BK85">
            <v>0</v>
          </cell>
          <cell r="BL85">
            <v>0</v>
          </cell>
          <cell r="BM85">
            <v>0.9370938752937924</v>
          </cell>
          <cell r="BN85">
            <v>1446.600000000002</v>
          </cell>
          <cell r="BO85">
            <v>1</v>
          </cell>
          <cell r="BP85" t="str">
            <v>SLOWHILL COPSE MARCHWOOD WTW</v>
          </cell>
          <cell r="BQ85">
            <v>0.9370938752937924</v>
          </cell>
          <cell r="BR85" t="str">
            <v>BUDDS FARM HAVANT WTW</v>
          </cell>
          <cell r="BS85">
            <v>6.2906124706207572E-2</v>
          </cell>
        </row>
        <row r="86">
          <cell r="A86" t="str">
            <v>EAST DEAN WTW</v>
          </cell>
          <cell r="W86">
            <v>5878.5999999999658</v>
          </cell>
          <cell r="AF86">
            <v>36.4</v>
          </cell>
          <cell r="AH86">
            <v>0</v>
          </cell>
          <cell r="AI86">
            <v>0</v>
          </cell>
          <cell r="AJ86">
            <v>0</v>
          </cell>
          <cell r="AK86">
            <v>0</v>
          </cell>
          <cell r="AL86">
            <v>0</v>
          </cell>
          <cell r="AM86">
            <v>0</v>
          </cell>
          <cell r="AN86">
            <v>0</v>
          </cell>
          <cell r="AO86">
            <v>0</v>
          </cell>
          <cell r="AP86">
            <v>0</v>
          </cell>
          <cell r="AQ86">
            <v>0</v>
          </cell>
          <cell r="AR86">
            <v>0</v>
          </cell>
          <cell r="AS86">
            <v>0</v>
          </cell>
          <cell r="AT86">
            <v>0</v>
          </cell>
          <cell r="AU86">
            <v>0</v>
          </cell>
          <cell r="AV86">
            <v>0</v>
          </cell>
          <cell r="AW86">
            <v>0</v>
          </cell>
          <cell r="AX86">
            <v>0</v>
          </cell>
          <cell r="AY86">
            <v>0</v>
          </cell>
          <cell r="AZ86">
            <v>0</v>
          </cell>
          <cell r="BA86">
            <v>0</v>
          </cell>
          <cell r="BB86">
            <v>0</v>
          </cell>
          <cell r="BC86">
            <v>0.99384615384615382</v>
          </cell>
          <cell r="BD86">
            <v>0</v>
          </cell>
          <cell r="BE86">
            <v>0</v>
          </cell>
          <cell r="BF86">
            <v>0</v>
          </cell>
          <cell r="BG86">
            <v>0</v>
          </cell>
          <cell r="BH86">
            <v>0</v>
          </cell>
          <cell r="BI86">
            <v>0</v>
          </cell>
          <cell r="BJ86">
            <v>0</v>
          </cell>
          <cell r="BK86">
            <v>0</v>
          </cell>
          <cell r="BL86">
            <v>6.1538461538461894E-3</v>
          </cell>
          <cell r="BM86">
            <v>0</v>
          </cell>
          <cell r="BN86">
            <v>5914.9999999999654</v>
          </cell>
          <cell r="BO86">
            <v>1</v>
          </cell>
          <cell r="BP86" t="str">
            <v>HAILSHAM NORTH WTW</v>
          </cell>
          <cell r="BQ86">
            <v>0.99384615384615382</v>
          </cell>
          <cell r="BR86" t="str">
            <v>SCAYNES HILL WTW</v>
          </cell>
          <cell r="BS86">
            <v>6.1538461538461894E-3</v>
          </cell>
        </row>
        <row r="87">
          <cell r="A87" t="str">
            <v>EAST END WTW</v>
          </cell>
          <cell r="AG87">
            <v>394.40000000000015</v>
          </cell>
          <cell r="AH87">
            <v>0</v>
          </cell>
          <cell r="AI87">
            <v>0</v>
          </cell>
          <cell r="AJ87">
            <v>0</v>
          </cell>
          <cell r="AK87">
            <v>0</v>
          </cell>
          <cell r="AL87">
            <v>0</v>
          </cell>
          <cell r="AM87">
            <v>0</v>
          </cell>
          <cell r="AN87">
            <v>0</v>
          </cell>
          <cell r="AO87">
            <v>0</v>
          </cell>
          <cell r="AP87">
            <v>0</v>
          </cell>
          <cell r="AQ87">
            <v>0</v>
          </cell>
          <cell r="AR87">
            <v>0</v>
          </cell>
          <cell r="AS87">
            <v>0</v>
          </cell>
          <cell r="AT87">
            <v>0</v>
          </cell>
          <cell r="AU87">
            <v>0</v>
          </cell>
          <cell r="AV87">
            <v>0</v>
          </cell>
          <cell r="AW87">
            <v>0</v>
          </cell>
          <cell r="AX87">
            <v>0</v>
          </cell>
          <cell r="AY87">
            <v>0</v>
          </cell>
          <cell r="AZ87">
            <v>0</v>
          </cell>
          <cell r="BA87">
            <v>0</v>
          </cell>
          <cell r="BB87">
            <v>0</v>
          </cell>
          <cell r="BC87">
            <v>0</v>
          </cell>
          <cell r="BD87">
            <v>0</v>
          </cell>
          <cell r="BE87">
            <v>0</v>
          </cell>
          <cell r="BF87">
            <v>0</v>
          </cell>
          <cell r="BG87">
            <v>0</v>
          </cell>
          <cell r="BH87">
            <v>0</v>
          </cell>
          <cell r="BI87">
            <v>0</v>
          </cell>
          <cell r="BJ87">
            <v>0</v>
          </cell>
          <cell r="BK87">
            <v>0</v>
          </cell>
          <cell r="BL87">
            <v>0</v>
          </cell>
          <cell r="BM87">
            <v>1</v>
          </cell>
          <cell r="BN87">
            <v>394.40000000000015</v>
          </cell>
          <cell r="BO87">
            <v>1</v>
          </cell>
          <cell r="BP87" t="str">
            <v>SLOWHILL COPSE MARCHWOOD WTW</v>
          </cell>
          <cell r="BQ87">
            <v>1</v>
          </cell>
          <cell r="BS87"/>
        </row>
        <row r="88">
          <cell r="A88" t="str">
            <v>EAST GRIMSTEAD WTW</v>
          </cell>
          <cell r="K88">
            <v>40.9</v>
          </cell>
          <cell r="Q88">
            <v>737.0999999999998</v>
          </cell>
          <cell r="AG88">
            <v>1410.4999999999989</v>
          </cell>
          <cell r="AH88">
            <v>0</v>
          </cell>
          <cell r="AI88">
            <v>0</v>
          </cell>
          <cell r="AJ88">
            <v>0</v>
          </cell>
          <cell r="AK88">
            <v>0</v>
          </cell>
          <cell r="AL88">
            <v>0</v>
          </cell>
          <cell r="AM88">
            <v>0</v>
          </cell>
          <cell r="AN88">
            <v>0</v>
          </cell>
          <cell r="AO88">
            <v>0</v>
          </cell>
          <cell r="AP88">
            <v>0</v>
          </cell>
          <cell r="AQ88">
            <v>1.868859949737264E-2</v>
          </cell>
          <cell r="AR88">
            <v>0</v>
          </cell>
          <cell r="AS88">
            <v>0</v>
          </cell>
          <cell r="AT88">
            <v>0</v>
          </cell>
          <cell r="AU88">
            <v>0</v>
          </cell>
          <cell r="AV88">
            <v>0</v>
          </cell>
          <cell r="AW88">
            <v>0.33680603152844424</v>
          </cell>
          <cell r="AX88">
            <v>0</v>
          </cell>
          <cell r="AY88">
            <v>0</v>
          </cell>
          <cell r="AZ88">
            <v>0</v>
          </cell>
          <cell r="BA88">
            <v>0</v>
          </cell>
          <cell r="BB88">
            <v>0</v>
          </cell>
          <cell r="BC88">
            <v>0</v>
          </cell>
          <cell r="BD88">
            <v>0</v>
          </cell>
          <cell r="BE88">
            <v>0</v>
          </cell>
          <cell r="BF88">
            <v>0</v>
          </cell>
          <cell r="BG88">
            <v>0</v>
          </cell>
          <cell r="BH88">
            <v>0</v>
          </cell>
          <cell r="BI88">
            <v>0</v>
          </cell>
          <cell r="BJ88">
            <v>0</v>
          </cell>
          <cell r="BK88">
            <v>0</v>
          </cell>
          <cell r="BL88">
            <v>0</v>
          </cell>
          <cell r="BM88">
            <v>0.64450536897418309</v>
          </cell>
          <cell r="BN88">
            <v>2188.4999999999986</v>
          </cell>
          <cell r="BO88">
            <v>1</v>
          </cell>
          <cell r="BP88" t="str">
            <v>SLOWHILL COPSE MARCHWOOD WTW</v>
          </cell>
          <cell r="BQ88">
            <v>0.64450536897418309</v>
          </cell>
          <cell r="BR88" t="str">
            <v>FULLERTON WTW</v>
          </cell>
          <cell r="BS88">
            <v>0.33680603152844424</v>
          </cell>
        </row>
        <row r="89">
          <cell r="A89" t="str">
            <v>EAST HOATHLY WTW</v>
          </cell>
          <cell r="H89">
            <v>27.2</v>
          </cell>
          <cell r="S89">
            <v>13.6</v>
          </cell>
          <cell r="W89">
            <v>2121.599999999994</v>
          </cell>
          <cell r="AF89">
            <v>68</v>
          </cell>
          <cell r="AH89">
            <v>0</v>
          </cell>
          <cell r="AI89">
            <v>0</v>
          </cell>
          <cell r="AJ89">
            <v>0</v>
          </cell>
          <cell r="AK89">
            <v>0</v>
          </cell>
          <cell r="AL89">
            <v>0</v>
          </cell>
          <cell r="AM89">
            <v>0</v>
          </cell>
          <cell r="AN89">
            <v>1.2195121951219544E-2</v>
          </cell>
          <cell r="AO89">
            <v>0</v>
          </cell>
          <cell r="AP89">
            <v>0</v>
          </cell>
          <cell r="AQ89">
            <v>0</v>
          </cell>
          <cell r="AR89">
            <v>0</v>
          </cell>
          <cell r="AS89">
            <v>0</v>
          </cell>
          <cell r="AT89">
            <v>0</v>
          </cell>
          <cell r="AU89">
            <v>0</v>
          </cell>
          <cell r="AV89">
            <v>0</v>
          </cell>
          <cell r="AW89">
            <v>0</v>
          </cell>
          <cell r="AX89">
            <v>0</v>
          </cell>
          <cell r="AY89">
            <v>6.0975609756097719E-3</v>
          </cell>
          <cell r="AZ89">
            <v>0</v>
          </cell>
          <cell r="BA89">
            <v>0</v>
          </cell>
          <cell r="BB89">
            <v>0</v>
          </cell>
          <cell r="BC89">
            <v>0.9512195121951218</v>
          </cell>
          <cell r="BD89">
            <v>0</v>
          </cell>
          <cell r="BE89">
            <v>0</v>
          </cell>
          <cell r="BF89">
            <v>0</v>
          </cell>
          <cell r="BG89">
            <v>0</v>
          </cell>
          <cell r="BH89">
            <v>0</v>
          </cell>
          <cell r="BI89">
            <v>0</v>
          </cell>
          <cell r="BJ89">
            <v>0</v>
          </cell>
          <cell r="BK89">
            <v>0</v>
          </cell>
          <cell r="BL89">
            <v>3.048780487804886E-2</v>
          </cell>
          <cell r="BM89">
            <v>0</v>
          </cell>
          <cell r="BN89">
            <v>2230.3999999999942</v>
          </cell>
          <cell r="BO89">
            <v>1</v>
          </cell>
          <cell r="BP89" t="str">
            <v>HAILSHAM NORTH WTW</v>
          </cell>
          <cell r="BQ89">
            <v>0.9512195121951218</v>
          </cell>
          <cell r="BR89" t="str">
            <v>SCAYNES HILL WTW</v>
          </cell>
          <cell r="BS89">
            <v>3.048780487804886E-2</v>
          </cell>
        </row>
        <row r="90">
          <cell r="A90" t="str">
            <v>EAST MEON WTW</v>
          </cell>
          <cell r="K90">
            <v>992.80000000000109</v>
          </cell>
          <cell r="Q90">
            <v>13.6</v>
          </cell>
          <cell r="AC90">
            <v>90.8</v>
          </cell>
          <cell r="AF90">
            <v>27.2</v>
          </cell>
          <cell r="AG90">
            <v>108.79999999999998</v>
          </cell>
          <cell r="AH90">
            <v>0</v>
          </cell>
          <cell r="AI90">
            <v>0</v>
          </cell>
          <cell r="AJ90">
            <v>0</v>
          </cell>
          <cell r="AK90">
            <v>0</v>
          </cell>
          <cell r="AL90">
            <v>0</v>
          </cell>
          <cell r="AM90">
            <v>0</v>
          </cell>
          <cell r="AN90">
            <v>0</v>
          </cell>
          <cell r="AO90">
            <v>0</v>
          </cell>
          <cell r="AP90">
            <v>0</v>
          </cell>
          <cell r="AQ90">
            <v>0.8050600064871879</v>
          </cell>
          <cell r="AR90">
            <v>0</v>
          </cell>
          <cell r="AS90">
            <v>0</v>
          </cell>
          <cell r="AT90">
            <v>0</v>
          </cell>
          <cell r="AU90">
            <v>0</v>
          </cell>
          <cell r="AV90">
            <v>0</v>
          </cell>
          <cell r="AW90">
            <v>1.1028219266947767E-2</v>
          </cell>
          <cell r="AX90">
            <v>0</v>
          </cell>
          <cell r="AY90">
            <v>0</v>
          </cell>
          <cell r="AZ90">
            <v>0</v>
          </cell>
          <cell r="BA90">
            <v>0</v>
          </cell>
          <cell r="BB90">
            <v>0</v>
          </cell>
          <cell r="BC90">
            <v>0</v>
          </cell>
          <cell r="BD90">
            <v>0</v>
          </cell>
          <cell r="BE90">
            <v>0</v>
          </cell>
          <cell r="BF90">
            <v>0</v>
          </cell>
          <cell r="BG90">
            <v>0</v>
          </cell>
          <cell r="BH90">
            <v>0</v>
          </cell>
          <cell r="BI90">
            <v>7.3629581576386563E-2</v>
          </cell>
          <cell r="BJ90">
            <v>0</v>
          </cell>
          <cell r="BK90">
            <v>0</v>
          </cell>
          <cell r="BL90">
            <v>2.2056438533895533E-2</v>
          </cell>
          <cell r="BM90">
            <v>8.8225754135582132E-2</v>
          </cell>
          <cell r="BN90">
            <v>1233.2000000000012</v>
          </cell>
          <cell r="BO90">
            <v>1</v>
          </cell>
          <cell r="BP90" t="str">
            <v>BUDDS FARM HAVANT WTW</v>
          </cell>
          <cell r="BQ90">
            <v>0.8050600064871879</v>
          </cell>
          <cell r="BR90" t="str">
            <v>SLOWHILL COPSE MARCHWOOD WTW</v>
          </cell>
          <cell r="BS90">
            <v>8.8225754135582132E-2</v>
          </cell>
        </row>
        <row r="91">
          <cell r="A91" t="str">
            <v>EAST PECKHAM WTW</v>
          </cell>
          <cell r="D91">
            <v>27.2</v>
          </cell>
          <cell r="H91">
            <v>612.00000000000045</v>
          </cell>
          <cell r="V91">
            <v>285.59999999999997</v>
          </cell>
          <cell r="X91">
            <v>1400.7999999999986</v>
          </cell>
          <cell r="AH91">
            <v>0</v>
          </cell>
          <cell r="AI91">
            <v>0</v>
          </cell>
          <cell r="AJ91">
            <v>1.1695906432748543E-2</v>
          </cell>
          <cell r="AK91">
            <v>0</v>
          </cell>
          <cell r="AL91">
            <v>0</v>
          </cell>
          <cell r="AM91">
            <v>0</v>
          </cell>
          <cell r="AN91">
            <v>0.26315789473684242</v>
          </cell>
          <cell r="AO91">
            <v>0</v>
          </cell>
          <cell r="AP91">
            <v>0</v>
          </cell>
          <cell r="AQ91">
            <v>0</v>
          </cell>
          <cell r="AR91">
            <v>0</v>
          </cell>
          <cell r="AS91">
            <v>0</v>
          </cell>
          <cell r="AT91">
            <v>0</v>
          </cell>
          <cell r="AU91">
            <v>0</v>
          </cell>
          <cell r="AV91">
            <v>0</v>
          </cell>
          <cell r="AW91">
            <v>0</v>
          </cell>
          <cell r="AX91">
            <v>0</v>
          </cell>
          <cell r="AY91">
            <v>0</v>
          </cell>
          <cell r="AZ91">
            <v>0</v>
          </cell>
          <cell r="BA91">
            <v>0</v>
          </cell>
          <cell r="BB91">
            <v>0.12280701754385968</v>
          </cell>
          <cell r="BC91">
            <v>0</v>
          </cell>
          <cell r="BD91">
            <v>0.6023391812865494</v>
          </cell>
          <cell r="BE91">
            <v>0</v>
          </cell>
          <cell r="BF91">
            <v>0</v>
          </cell>
          <cell r="BG91">
            <v>0</v>
          </cell>
          <cell r="BH91">
            <v>0</v>
          </cell>
          <cell r="BI91">
            <v>0</v>
          </cell>
          <cell r="BJ91">
            <v>0</v>
          </cell>
          <cell r="BK91">
            <v>0</v>
          </cell>
          <cell r="BL91">
            <v>0</v>
          </cell>
          <cell r="BM91">
            <v>0</v>
          </cell>
          <cell r="BN91">
            <v>2325.599999999999</v>
          </cell>
          <cell r="BO91">
            <v>1</v>
          </cell>
          <cell r="BP91" t="str">
            <v>HAM HILL WTW</v>
          </cell>
          <cell r="BQ91">
            <v>0.6023391812865494</v>
          </cell>
          <cell r="BR91" t="str">
            <v>AYLESFORD WTW</v>
          </cell>
          <cell r="BS91">
            <v>0.26315789473684242</v>
          </cell>
        </row>
        <row r="92">
          <cell r="A92" t="str">
            <v>EASTCHURCH WTW</v>
          </cell>
          <cell r="D92">
            <v>109.2</v>
          </cell>
          <cell r="H92">
            <v>127.4</v>
          </cell>
          <cell r="M92">
            <v>109.2</v>
          </cell>
          <cell r="X92">
            <v>18.2</v>
          </cell>
          <cell r="AA92">
            <v>9102.599999999984</v>
          </cell>
          <cell r="AD92">
            <v>2537.9999999999964</v>
          </cell>
          <cell r="AH92">
            <v>0</v>
          </cell>
          <cell r="AI92">
            <v>0</v>
          </cell>
          <cell r="AJ92">
            <v>9.0965130033487315E-3</v>
          </cell>
          <cell r="AK92">
            <v>0</v>
          </cell>
          <cell r="AL92">
            <v>0</v>
          </cell>
          <cell r="AM92">
            <v>0</v>
          </cell>
          <cell r="AN92">
            <v>1.0612598503906853E-2</v>
          </cell>
          <cell r="AO92">
            <v>0</v>
          </cell>
          <cell r="AP92">
            <v>0</v>
          </cell>
          <cell r="AQ92">
            <v>0</v>
          </cell>
          <cell r="AR92">
            <v>0</v>
          </cell>
          <cell r="AS92">
            <v>9.0965130033487315E-3</v>
          </cell>
          <cell r="AT92">
            <v>0</v>
          </cell>
          <cell r="AU92">
            <v>0</v>
          </cell>
          <cell r="AV92">
            <v>0</v>
          </cell>
          <cell r="AW92">
            <v>0</v>
          </cell>
          <cell r="AX92">
            <v>0</v>
          </cell>
          <cell r="AY92">
            <v>0</v>
          </cell>
          <cell r="AZ92">
            <v>0</v>
          </cell>
          <cell r="BA92">
            <v>0</v>
          </cell>
          <cell r="BB92">
            <v>0</v>
          </cell>
          <cell r="BC92">
            <v>0</v>
          </cell>
          <cell r="BD92">
            <v>1.5160855005581218E-3</v>
          </cell>
          <cell r="BE92">
            <v>0</v>
          </cell>
          <cell r="BF92">
            <v>0</v>
          </cell>
          <cell r="BG92">
            <v>0.75825933392199651</v>
          </cell>
          <cell r="BH92">
            <v>0</v>
          </cell>
          <cell r="BI92">
            <v>0</v>
          </cell>
          <cell r="BJ92">
            <v>0.21141895606684108</v>
          </cell>
          <cell r="BK92">
            <v>0</v>
          </cell>
          <cell r="BL92">
            <v>0</v>
          </cell>
          <cell r="BM92">
            <v>0</v>
          </cell>
          <cell r="BN92">
            <v>12004.59999999998</v>
          </cell>
          <cell r="BO92">
            <v>1</v>
          </cell>
          <cell r="BP92" t="str">
            <v>MOTNEY HILL WTW</v>
          </cell>
          <cell r="BQ92">
            <v>0.75825933392199651</v>
          </cell>
          <cell r="BR92" t="str">
            <v>QUEENBOROUGH WTW</v>
          </cell>
          <cell r="BS92">
            <v>0.21141895606684108</v>
          </cell>
        </row>
        <row r="93">
          <cell r="A93" t="str">
            <v>EASTRY WTW</v>
          </cell>
          <cell r="C93">
            <v>27.2</v>
          </cell>
          <cell r="D93">
            <v>199.49999999999994</v>
          </cell>
          <cell r="M93">
            <v>2243.9999999999932</v>
          </cell>
          <cell r="X93">
            <v>27.2</v>
          </cell>
          <cell r="AA93">
            <v>27.2</v>
          </cell>
          <cell r="AD93">
            <v>27.2</v>
          </cell>
          <cell r="AH93">
            <v>0</v>
          </cell>
          <cell r="AI93">
            <v>1.0657054421502206E-2</v>
          </cell>
          <cell r="AJ93">
            <v>7.8164792540062117E-2</v>
          </cell>
          <cell r="AK93">
            <v>0</v>
          </cell>
          <cell r="AL93">
            <v>0</v>
          </cell>
          <cell r="AM93">
            <v>0</v>
          </cell>
          <cell r="AN93">
            <v>0</v>
          </cell>
          <cell r="AO93">
            <v>0</v>
          </cell>
          <cell r="AP93">
            <v>0</v>
          </cell>
          <cell r="AQ93">
            <v>0</v>
          </cell>
          <cell r="AR93">
            <v>0</v>
          </cell>
          <cell r="AS93">
            <v>0.8792069897739293</v>
          </cell>
          <cell r="AT93">
            <v>0</v>
          </cell>
          <cell r="AU93">
            <v>0</v>
          </cell>
          <cell r="AV93">
            <v>0</v>
          </cell>
          <cell r="AW93">
            <v>0</v>
          </cell>
          <cell r="AX93">
            <v>0</v>
          </cell>
          <cell r="AY93">
            <v>0</v>
          </cell>
          <cell r="AZ93">
            <v>0</v>
          </cell>
          <cell r="BA93">
            <v>0</v>
          </cell>
          <cell r="BB93">
            <v>0</v>
          </cell>
          <cell r="BC93">
            <v>0</v>
          </cell>
          <cell r="BD93">
            <v>1.0657054421502206E-2</v>
          </cell>
          <cell r="BE93">
            <v>0</v>
          </cell>
          <cell r="BF93">
            <v>0</v>
          </cell>
          <cell r="BG93">
            <v>1.0657054421502206E-2</v>
          </cell>
          <cell r="BH93">
            <v>0</v>
          </cell>
          <cell r="BI93">
            <v>0</v>
          </cell>
          <cell r="BJ93">
            <v>1.0657054421502206E-2</v>
          </cell>
          <cell r="BK93">
            <v>0</v>
          </cell>
          <cell r="BL93">
            <v>0</v>
          </cell>
          <cell r="BM93">
            <v>0</v>
          </cell>
          <cell r="BN93">
            <v>2552.2999999999925</v>
          </cell>
          <cell r="BO93">
            <v>1</v>
          </cell>
          <cell r="BP93" t="str">
            <v>CANTERBURY WTW</v>
          </cell>
          <cell r="BQ93">
            <v>0.8792069897739293</v>
          </cell>
          <cell r="BR93" t="str">
            <v>ASHFORD WTW</v>
          </cell>
          <cell r="BS93">
            <v>7.8164792540062117E-2</v>
          </cell>
        </row>
        <row r="94">
          <cell r="A94" t="str">
            <v>EDEN VALE EAST GRINSTEAD WTW</v>
          </cell>
          <cell r="D94">
            <v>609.70000000000005</v>
          </cell>
          <cell r="H94">
            <v>2711.1000000000004</v>
          </cell>
          <cell r="P94">
            <v>3301.5000000000032</v>
          </cell>
          <cell r="S94">
            <v>5899.1000000000158</v>
          </cell>
          <cell r="V94">
            <v>532.30000000000007</v>
          </cell>
          <cell r="W94">
            <v>382.00000000000006</v>
          </cell>
          <cell r="X94">
            <v>8294.3000000000357</v>
          </cell>
          <cell r="AF94">
            <v>500.30000000000018</v>
          </cell>
          <cell r="AH94">
            <v>0</v>
          </cell>
          <cell r="AI94">
            <v>0</v>
          </cell>
          <cell r="AJ94">
            <v>2.7426530456179113E-2</v>
          </cell>
          <cell r="AK94">
            <v>0</v>
          </cell>
          <cell r="AL94">
            <v>0</v>
          </cell>
          <cell r="AM94">
            <v>0</v>
          </cell>
          <cell r="AN94">
            <v>0.12195516929596063</v>
          </cell>
          <cell r="AO94">
            <v>0</v>
          </cell>
          <cell r="AP94">
            <v>0</v>
          </cell>
          <cell r="AQ94">
            <v>0</v>
          </cell>
          <cell r="AR94">
            <v>0</v>
          </cell>
          <cell r="AS94">
            <v>0</v>
          </cell>
          <cell r="AT94">
            <v>0</v>
          </cell>
          <cell r="AU94">
            <v>0</v>
          </cell>
          <cell r="AV94">
            <v>0.14851351533717472</v>
          </cell>
          <cell r="AW94">
            <v>0</v>
          </cell>
          <cell r="AX94">
            <v>0</v>
          </cell>
          <cell r="AY94">
            <v>0.26536304053476567</v>
          </cell>
          <cell r="AZ94">
            <v>0</v>
          </cell>
          <cell r="BA94">
            <v>0</v>
          </cell>
          <cell r="BB94">
            <v>2.3944796066629727E-2</v>
          </cell>
          <cell r="BC94">
            <v>1.7183753705528E-2</v>
          </cell>
          <cell r="BD94">
            <v>0.37310787528733375</v>
          </cell>
          <cell r="BE94">
            <v>0</v>
          </cell>
          <cell r="BF94">
            <v>0</v>
          </cell>
          <cell r="BG94">
            <v>0</v>
          </cell>
          <cell r="BH94">
            <v>0</v>
          </cell>
          <cell r="BI94">
            <v>0</v>
          </cell>
          <cell r="BJ94">
            <v>0</v>
          </cell>
          <cell r="BK94">
            <v>0</v>
          </cell>
          <cell r="BL94">
            <v>2.2505319316428431E-2</v>
          </cell>
          <cell r="BM94">
            <v>0</v>
          </cell>
          <cell r="BN94">
            <v>22230.300000000054</v>
          </cell>
          <cell r="BO94">
            <v>1</v>
          </cell>
          <cell r="BP94" t="str">
            <v>HAM HILL WTW</v>
          </cell>
          <cell r="BQ94">
            <v>0.37310787528733375</v>
          </cell>
          <cell r="BR94" t="str">
            <v>GODDARDS GREEN WTW</v>
          </cell>
          <cell r="BS94">
            <v>0.26536304053476567</v>
          </cell>
        </row>
        <row r="95">
          <cell r="A95" t="str">
            <v>EDENBRIDGE WTW</v>
          </cell>
          <cell r="D95">
            <v>9655.1</v>
          </cell>
          <cell r="G95">
            <v>27.3</v>
          </cell>
          <cell r="H95">
            <v>2784.6000000000026</v>
          </cell>
          <cell r="K95">
            <v>54.6</v>
          </cell>
          <cell r="M95">
            <v>54.6</v>
          </cell>
          <cell r="S95">
            <v>436.80000000000013</v>
          </cell>
          <cell r="W95">
            <v>109.2</v>
          </cell>
          <cell r="X95">
            <v>3230.3000000000052</v>
          </cell>
          <cell r="AH95">
            <v>0</v>
          </cell>
          <cell r="AI95">
            <v>0</v>
          </cell>
          <cell r="AJ95">
            <v>0.59043571319370103</v>
          </cell>
          <cell r="AK95">
            <v>0</v>
          </cell>
          <cell r="AL95">
            <v>0</v>
          </cell>
          <cell r="AM95">
            <v>1.6694695000764401E-3</v>
          </cell>
          <cell r="AN95">
            <v>0.17028588900779706</v>
          </cell>
          <cell r="AO95">
            <v>0</v>
          </cell>
          <cell r="AP95">
            <v>0</v>
          </cell>
          <cell r="AQ95">
            <v>3.3389390001528803E-3</v>
          </cell>
          <cell r="AR95">
            <v>0</v>
          </cell>
          <cell r="AS95">
            <v>3.3389390001528803E-3</v>
          </cell>
          <cell r="AT95">
            <v>0</v>
          </cell>
          <cell r="AU95">
            <v>0</v>
          </cell>
          <cell r="AV95">
            <v>0</v>
          </cell>
          <cell r="AW95">
            <v>0</v>
          </cell>
          <cell r="AX95">
            <v>0</v>
          </cell>
          <cell r="AY95">
            <v>2.6711512001223049E-2</v>
          </cell>
          <cell r="AZ95">
            <v>0</v>
          </cell>
          <cell r="BA95">
            <v>0</v>
          </cell>
          <cell r="BB95">
            <v>0</v>
          </cell>
          <cell r="BC95">
            <v>6.6778780003057606E-3</v>
          </cell>
          <cell r="BD95">
            <v>0.19754166029659095</v>
          </cell>
          <cell r="BE95">
            <v>0</v>
          </cell>
          <cell r="BF95">
            <v>0</v>
          </cell>
          <cell r="BG95">
            <v>0</v>
          </cell>
          <cell r="BH95">
            <v>0</v>
          </cell>
          <cell r="BI95">
            <v>0</v>
          </cell>
          <cell r="BJ95">
            <v>0</v>
          </cell>
          <cell r="BK95">
            <v>0</v>
          </cell>
          <cell r="BL95">
            <v>0</v>
          </cell>
          <cell r="BM95">
            <v>0</v>
          </cell>
          <cell r="BN95">
            <v>16352.500000000007</v>
          </cell>
          <cell r="BO95">
            <v>1</v>
          </cell>
          <cell r="BP95" t="str">
            <v>ASHFORD WTW</v>
          </cell>
          <cell r="BQ95">
            <v>0.59043571319370103</v>
          </cell>
          <cell r="BR95" t="str">
            <v>HAM HILL WTW</v>
          </cell>
          <cell r="BS95">
            <v>0.19754166029659095</v>
          </cell>
        </row>
        <row r="96">
          <cell r="A96" t="str">
            <v>ELSTED WTW</v>
          </cell>
          <cell r="K96">
            <v>127.39999999999996</v>
          </cell>
          <cell r="N96">
            <v>18.2</v>
          </cell>
          <cell r="S96">
            <v>9.1</v>
          </cell>
          <cell r="AH96">
            <v>0</v>
          </cell>
          <cell r="AI96">
            <v>0</v>
          </cell>
          <cell r="AJ96">
            <v>0</v>
          </cell>
          <cell r="AK96">
            <v>0</v>
          </cell>
          <cell r="AL96">
            <v>0</v>
          </cell>
          <cell r="AM96">
            <v>0</v>
          </cell>
          <cell r="AN96">
            <v>0</v>
          </cell>
          <cell r="AO96">
            <v>0</v>
          </cell>
          <cell r="AP96">
            <v>0</v>
          </cell>
          <cell r="AQ96">
            <v>0.82352941176470584</v>
          </cell>
          <cell r="AR96">
            <v>0</v>
          </cell>
          <cell r="AS96">
            <v>0</v>
          </cell>
          <cell r="AT96">
            <v>0.11764705882352944</v>
          </cell>
          <cell r="AU96">
            <v>0</v>
          </cell>
          <cell r="AV96">
            <v>0</v>
          </cell>
          <cell r="AW96">
            <v>0</v>
          </cell>
          <cell r="AX96">
            <v>0</v>
          </cell>
          <cell r="AY96">
            <v>5.8823529411764719E-2</v>
          </cell>
          <cell r="AZ96">
            <v>0</v>
          </cell>
          <cell r="BA96">
            <v>0</v>
          </cell>
          <cell r="BB96">
            <v>0</v>
          </cell>
          <cell r="BC96">
            <v>0</v>
          </cell>
          <cell r="BD96">
            <v>0</v>
          </cell>
          <cell r="BE96">
            <v>0</v>
          </cell>
          <cell r="BF96">
            <v>0</v>
          </cell>
          <cell r="BG96">
            <v>0</v>
          </cell>
          <cell r="BH96">
            <v>0</v>
          </cell>
          <cell r="BI96">
            <v>0</v>
          </cell>
          <cell r="BJ96">
            <v>0</v>
          </cell>
          <cell r="BK96">
            <v>0</v>
          </cell>
          <cell r="BL96">
            <v>0</v>
          </cell>
          <cell r="BM96">
            <v>0</v>
          </cell>
          <cell r="BN96">
            <v>154.69999999999996</v>
          </cell>
          <cell r="BO96">
            <v>1</v>
          </cell>
          <cell r="BP96" t="str">
            <v>BUDDS FARM HAVANT WTW</v>
          </cell>
          <cell r="BQ96">
            <v>0.82352941176470584</v>
          </cell>
          <cell r="BR96" t="str">
            <v>FORD CESS WTW</v>
          </cell>
          <cell r="BS96">
            <v>0.11764705882352944</v>
          </cell>
        </row>
        <row r="97">
          <cell r="A97" t="str">
            <v>EVANS CLOSE OVER WALLOP WTW</v>
          </cell>
          <cell r="K97">
            <v>218.19999999999993</v>
          </cell>
          <cell r="Q97">
            <v>800.80000000000052</v>
          </cell>
          <cell r="AG97">
            <v>746.20000000000039</v>
          </cell>
          <cell r="AH97">
            <v>0</v>
          </cell>
          <cell r="AI97">
            <v>0</v>
          </cell>
          <cell r="AJ97">
            <v>0</v>
          </cell>
          <cell r="AK97">
            <v>0</v>
          </cell>
          <cell r="AL97">
            <v>0</v>
          </cell>
          <cell r="AM97">
            <v>0</v>
          </cell>
          <cell r="AN97">
            <v>0</v>
          </cell>
          <cell r="AO97">
            <v>0</v>
          </cell>
          <cell r="AP97">
            <v>0</v>
          </cell>
          <cell r="AQ97">
            <v>0.12361205529118505</v>
          </cell>
          <cell r="AR97">
            <v>0</v>
          </cell>
          <cell r="AS97">
            <v>0</v>
          </cell>
          <cell r="AT97">
            <v>0</v>
          </cell>
          <cell r="AU97">
            <v>0</v>
          </cell>
          <cell r="AV97">
            <v>0</v>
          </cell>
          <cell r="AW97">
            <v>0.45365964196691605</v>
          </cell>
          <cell r="AX97">
            <v>0</v>
          </cell>
          <cell r="AY97">
            <v>0</v>
          </cell>
          <cell r="AZ97">
            <v>0</v>
          </cell>
          <cell r="BA97">
            <v>0</v>
          </cell>
          <cell r="BB97">
            <v>0</v>
          </cell>
          <cell r="BC97">
            <v>0</v>
          </cell>
          <cell r="BD97">
            <v>0</v>
          </cell>
          <cell r="BE97">
            <v>0</v>
          </cell>
          <cell r="BF97">
            <v>0</v>
          </cell>
          <cell r="BG97">
            <v>0</v>
          </cell>
          <cell r="BH97">
            <v>0</v>
          </cell>
          <cell r="BI97">
            <v>0</v>
          </cell>
          <cell r="BJ97">
            <v>0</v>
          </cell>
          <cell r="BK97">
            <v>0</v>
          </cell>
          <cell r="BL97">
            <v>0</v>
          </cell>
          <cell r="BM97">
            <v>0.42272830274189899</v>
          </cell>
          <cell r="BN97">
            <v>1765.2000000000007</v>
          </cell>
          <cell r="BO97">
            <v>1</v>
          </cell>
          <cell r="BP97" t="str">
            <v>FULLERTON WTW</v>
          </cell>
          <cell r="BQ97">
            <v>0.45365964196691605</v>
          </cell>
          <cell r="BR97" t="str">
            <v>SLOWHILL COPSE MARCHWOOD WTW</v>
          </cell>
          <cell r="BS97">
            <v>0.42272830274189899</v>
          </cell>
        </row>
        <row r="98">
          <cell r="A98" t="str">
            <v>EWHURST GREEN WTW</v>
          </cell>
          <cell r="D98">
            <v>117.19999999999999</v>
          </cell>
          <cell r="W98">
            <v>31.700000000000003</v>
          </cell>
          <cell r="AH98">
            <v>0</v>
          </cell>
          <cell r="AI98">
            <v>0</v>
          </cell>
          <cell r="AJ98">
            <v>0.78710543989254533</v>
          </cell>
          <cell r="AK98">
            <v>0</v>
          </cell>
          <cell r="AL98">
            <v>0</v>
          </cell>
          <cell r="AM98">
            <v>0</v>
          </cell>
          <cell r="AN98">
            <v>0</v>
          </cell>
          <cell r="AO98">
            <v>0</v>
          </cell>
          <cell r="AP98">
            <v>0</v>
          </cell>
          <cell r="AQ98">
            <v>0</v>
          </cell>
          <cell r="AR98">
            <v>0</v>
          </cell>
          <cell r="AS98">
            <v>0</v>
          </cell>
          <cell r="AT98">
            <v>0</v>
          </cell>
          <cell r="AU98">
            <v>0</v>
          </cell>
          <cell r="AV98">
            <v>0</v>
          </cell>
          <cell r="AW98">
            <v>0</v>
          </cell>
          <cell r="AX98">
            <v>0</v>
          </cell>
          <cell r="AY98">
            <v>0</v>
          </cell>
          <cell r="AZ98">
            <v>0</v>
          </cell>
          <cell r="BA98">
            <v>0</v>
          </cell>
          <cell r="BB98">
            <v>0</v>
          </cell>
          <cell r="BC98">
            <v>0.21289456010745472</v>
          </cell>
          <cell r="BD98">
            <v>0</v>
          </cell>
          <cell r="BE98">
            <v>0</v>
          </cell>
          <cell r="BF98">
            <v>0</v>
          </cell>
          <cell r="BG98">
            <v>0</v>
          </cell>
          <cell r="BH98">
            <v>0</v>
          </cell>
          <cell r="BI98">
            <v>0</v>
          </cell>
          <cell r="BJ98">
            <v>0</v>
          </cell>
          <cell r="BK98">
            <v>0</v>
          </cell>
          <cell r="BL98">
            <v>0</v>
          </cell>
          <cell r="BM98">
            <v>0</v>
          </cell>
          <cell r="BN98">
            <v>148.89999999999998</v>
          </cell>
          <cell r="BO98">
            <v>1</v>
          </cell>
          <cell r="BP98" t="str">
            <v>ASHFORD WTW</v>
          </cell>
          <cell r="BQ98">
            <v>0.78710543989254533</v>
          </cell>
          <cell r="BR98" t="str">
            <v>HAILSHAM NORTH WTW</v>
          </cell>
          <cell r="BS98">
            <v>0.21289456010745472</v>
          </cell>
        </row>
        <row r="99">
          <cell r="A99" t="str">
            <v>FAIRLIGHT WTW</v>
          </cell>
          <cell r="D99">
            <v>2511.1999999999989</v>
          </cell>
          <cell r="W99">
            <v>409.39999999999992</v>
          </cell>
          <cell r="AH99">
            <v>0</v>
          </cell>
          <cell r="AI99">
            <v>0</v>
          </cell>
          <cell r="AJ99">
            <v>0.85982332397452566</v>
          </cell>
          <cell r="AK99">
            <v>0</v>
          </cell>
          <cell r="AL99">
            <v>0</v>
          </cell>
          <cell r="AM99">
            <v>0</v>
          </cell>
          <cell r="AN99">
            <v>0</v>
          </cell>
          <cell r="AO99">
            <v>0</v>
          </cell>
          <cell r="AP99">
            <v>0</v>
          </cell>
          <cell r="AQ99">
            <v>0</v>
          </cell>
          <cell r="AR99">
            <v>0</v>
          </cell>
          <cell r="AS99">
            <v>0</v>
          </cell>
          <cell r="AT99">
            <v>0</v>
          </cell>
          <cell r="AU99">
            <v>0</v>
          </cell>
          <cell r="AV99">
            <v>0</v>
          </cell>
          <cell r="AW99">
            <v>0</v>
          </cell>
          <cell r="AX99">
            <v>0</v>
          </cell>
          <cell r="AY99">
            <v>0</v>
          </cell>
          <cell r="AZ99">
            <v>0</v>
          </cell>
          <cell r="BA99">
            <v>0</v>
          </cell>
          <cell r="BB99">
            <v>0</v>
          </cell>
          <cell r="BC99">
            <v>0.14017667602547423</v>
          </cell>
          <cell r="BD99">
            <v>0</v>
          </cell>
          <cell r="BE99">
            <v>0</v>
          </cell>
          <cell r="BF99">
            <v>0</v>
          </cell>
          <cell r="BG99">
            <v>0</v>
          </cell>
          <cell r="BH99">
            <v>0</v>
          </cell>
          <cell r="BI99">
            <v>0</v>
          </cell>
          <cell r="BJ99">
            <v>0</v>
          </cell>
          <cell r="BK99">
            <v>0</v>
          </cell>
          <cell r="BL99">
            <v>0</v>
          </cell>
          <cell r="BM99">
            <v>0</v>
          </cell>
          <cell r="BN99">
            <v>2920.599999999999</v>
          </cell>
          <cell r="BO99">
            <v>1</v>
          </cell>
          <cell r="BP99" t="str">
            <v>ASHFORD WTW</v>
          </cell>
          <cell r="BQ99">
            <v>0.85982332397452566</v>
          </cell>
          <cell r="BR99" t="str">
            <v>HAILSHAM NORTH WTW</v>
          </cell>
          <cell r="BS99">
            <v>0.14017667602547423</v>
          </cell>
        </row>
        <row r="100">
          <cell r="A100" t="str">
            <v>FAVERSHAM WTW</v>
          </cell>
          <cell r="D100">
            <v>3658.1000000000072</v>
          </cell>
          <cell r="X100">
            <v>27.3</v>
          </cell>
          <cell r="Y100">
            <v>54.6</v>
          </cell>
          <cell r="AA100">
            <v>20793.399999999707</v>
          </cell>
          <cell r="AD100">
            <v>1583.3999999999985</v>
          </cell>
          <cell r="AH100">
            <v>0</v>
          </cell>
          <cell r="AI100">
            <v>0</v>
          </cell>
          <cell r="AJ100">
            <v>0.14006693009863566</v>
          </cell>
          <cell r="AK100">
            <v>0</v>
          </cell>
          <cell r="AL100">
            <v>0</v>
          </cell>
          <cell r="AM100">
            <v>0</v>
          </cell>
          <cell r="AN100">
            <v>0</v>
          </cell>
          <cell r="AO100">
            <v>0</v>
          </cell>
          <cell r="AP100">
            <v>0</v>
          </cell>
          <cell r="AQ100">
            <v>0</v>
          </cell>
          <cell r="AR100">
            <v>0</v>
          </cell>
          <cell r="AS100">
            <v>0</v>
          </cell>
          <cell r="AT100">
            <v>0</v>
          </cell>
          <cell r="AU100">
            <v>0</v>
          </cell>
          <cell r="AV100">
            <v>0</v>
          </cell>
          <cell r="AW100">
            <v>0</v>
          </cell>
          <cell r="AX100">
            <v>0</v>
          </cell>
          <cell r="AY100">
            <v>0</v>
          </cell>
          <cell r="AZ100">
            <v>0</v>
          </cell>
          <cell r="BA100">
            <v>0</v>
          </cell>
          <cell r="BB100">
            <v>0</v>
          </cell>
          <cell r="BC100">
            <v>0</v>
          </cell>
          <cell r="BD100">
            <v>1.0453041720272125E-3</v>
          </cell>
          <cell r="BE100">
            <v>2.090608344054425E-3</v>
          </cell>
          <cell r="BF100">
            <v>0</v>
          </cell>
          <cell r="BG100">
            <v>0.79616951540770442</v>
          </cell>
          <cell r="BH100">
            <v>0</v>
          </cell>
          <cell r="BI100">
            <v>0</v>
          </cell>
          <cell r="BJ100">
            <v>6.0627641977578264E-2</v>
          </cell>
          <cell r="BK100">
            <v>0</v>
          </cell>
          <cell r="BL100">
            <v>0</v>
          </cell>
          <cell r="BM100">
            <v>0</v>
          </cell>
          <cell r="BN100">
            <v>26116.799999999712</v>
          </cell>
          <cell r="BO100">
            <v>1</v>
          </cell>
          <cell r="BP100" t="str">
            <v>MOTNEY HILL WTW</v>
          </cell>
          <cell r="BQ100">
            <v>0.79616951540770442</v>
          </cell>
          <cell r="BR100" t="str">
            <v>ASHFORD WTW</v>
          </cell>
          <cell r="BS100">
            <v>0.14006693009863566</v>
          </cell>
        </row>
        <row r="101">
          <cell r="A101" t="str">
            <v>FELBRIDGE WTW</v>
          </cell>
          <cell r="D101">
            <v>91</v>
          </cell>
          <cell r="H101">
            <v>664.00000000000023</v>
          </cell>
          <cell r="P101">
            <v>254.79999999999993</v>
          </cell>
          <cell r="S101">
            <v>4654.1999999999816</v>
          </cell>
          <cell r="W101">
            <v>491.39999999999981</v>
          </cell>
          <cell r="X101">
            <v>1319.3999999999994</v>
          </cell>
          <cell r="AF101">
            <v>1314.8000000000018</v>
          </cell>
          <cell r="AH101">
            <v>0</v>
          </cell>
          <cell r="AI101">
            <v>0</v>
          </cell>
          <cell r="AJ101">
            <v>1.0353144625466481E-2</v>
          </cell>
          <cell r="AK101">
            <v>0</v>
          </cell>
          <cell r="AL101">
            <v>0</v>
          </cell>
          <cell r="AM101">
            <v>0</v>
          </cell>
          <cell r="AN101">
            <v>7.5543824519887323E-2</v>
          </cell>
          <cell r="AO101">
            <v>0</v>
          </cell>
          <cell r="AP101">
            <v>0</v>
          </cell>
          <cell r="AQ101">
            <v>0</v>
          </cell>
          <cell r="AR101">
            <v>0</v>
          </cell>
          <cell r="AS101">
            <v>0</v>
          </cell>
          <cell r="AT101">
            <v>0</v>
          </cell>
          <cell r="AU101">
            <v>0</v>
          </cell>
          <cell r="AV101">
            <v>2.8988804951306138E-2</v>
          </cell>
          <cell r="AW101">
            <v>0</v>
          </cell>
          <cell r="AX101">
            <v>0</v>
          </cell>
          <cell r="AY101">
            <v>0.52951215072358138</v>
          </cell>
          <cell r="AZ101">
            <v>0</v>
          </cell>
          <cell r="BA101">
            <v>0</v>
          </cell>
          <cell r="BB101">
            <v>0</v>
          </cell>
          <cell r="BC101">
            <v>5.5906980977518977E-2</v>
          </cell>
          <cell r="BD101">
            <v>0.1501092199872579</v>
          </cell>
          <cell r="BE101">
            <v>0</v>
          </cell>
          <cell r="BF101">
            <v>0</v>
          </cell>
          <cell r="BG101">
            <v>0</v>
          </cell>
          <cell r="BH101">
            <v>0</v>
          </cell>
          <cell r="BI101">
            <v>0</v>
          </cell>
          <cell r="BJ101">
            <v>0</v>
          </cell>
          <cell r="BK101">
            <v>0</v>
          </cell>
          <cell r="BL101">
            <v>0.14958587421498185</v>
          </cell>
          <cell r="BM101">
            <v>0</v>
          </cell>
          <cell r="BN101">
            <v>8789.5999999999822</v>
          </cell>
          <cell r="BO101">
            <v>1</v>
          </cell>
          <cell r="BP101" t="str">
            <v>GODDARDS GREEN WTW</v>
          </cell>
          <cell r="BQ101">
            <v>0.52951215072358138</v>
          </cell>
          <cell r="BR101" t="str">
            <v>HAM HILL WTW</v>
          </cell>
          <cell r="BS101">
            <v>0.1501092199872579</v>
          </cell>
        </row>
        <row r="102">
          <cell r="A102" t="str">
            <v>FERNHURST WTW</v>
          </cell>
          <cell r="K102">
            <v>1565.2000000000023</v>
          </cell>
          <cell r="P102">
            <v>4113.1999999999834</v>
          </cell>
          <cell r="S102">
            <v>145.6</v>
          </cell>
          <cell r="AF102">
            <v>36.4</v>
          </cell>
          <cell r="AH102">
            <v>0</v>
          </cell>
          <cell r="AI102">
            <v>0</v>
          </cell>
          <cell r="AJ102">
            <v>0</v>
          </cell>
          <cell r="AK102">
            <v>0</v>
          </cell>
          <cell r="AL102">
            <v>0</v>
          </cell>
          <cell r="AM102">
            <v>0</v>
          </cell>
          <cell r="AN102">
            <v>0</v>
          </cell>
          <cell r="AO102">
            <v>0</v>
          </cell>
          <cell r="AP102">
            <v>0</v>
          </cell>
          <cell r="AQ102">
            <v>0.26708074534161597</v>
          </cell>
          <cell r="AR102">
            <v>0</v>
          </cell>
          <cell r="AS102">
            <v>0</v>
          </cell>
          <cell r="AT102">
            <v>0</v>
          </cell>
          <cell r="AU102">
            <v>0</v>
          </cell>
          <cell r="AV102">
            <v>0.70186335403726596</v>
          </cell>
          <cell r="AW102">
            <v>0</v>
          </cell>
          <cell r="AX102">
            <v>0</v>
          </cell>
          <cell r="AY102">
            <v>2.4844720496894467E-2</v>
          </cell>
          <cell r="AZ102">
            <v>0</v>
          </cell>
          <cell r="BA102">
            <v>0</v>
          </cell>
          <cell r="BB102">
            <v>0</v>
          </cell>
          <cell r="BC102">
            <v>0</v>
          </cell>
          <cell r="BD102">
            <v>0</v>
          </cell>
          <cell r="BE102">
            <v>0</v>
          </cell>
          <cell r="BF102">
            <v>0</v>
          </cell>
          <cell r="BG102">
            <v>0</v>
          </cell>
          <cell r="BH102">
            <v>0</v>
          </cell>
          <cell r="BI102">
            <v>0</v>
          </cell>
          <cell r="BJ102">
            <v>0</v>
          </cell>
          <cell r="BK102">
            <v>0</v>
          </cell>
          <cell r="BL102">
            <v>6.2111801242236168E-3</v>
          </cell>
          <cell r="BM102">
            <v>0</v>
          </cell>
          <cell r="BN102">
            <v>5860.399999999986</v>
          </cell>
          <cell r="BO102">
            <v>1</v>
          </cell>
          <cell r="BP102" t="str">
            <v>FORD WTW</v>
          </cell>
          <cell r="BQ102">
            <v>0.70186335403726596</v>
          </cell>
          <cell r="BR102" t="str">
            <v>BUDDS FARM HAVANT WTW</v>
          </cell>
          <cell r="BS102">
            <v>0.26708074534161597</v>
          </cell>
        </row>
        <row r="103">
          <cell r="A103" t="str">
            <v>FERRY HILL WINCHELSEA WTW</v>
          </cell>
          <cell r="D103">
            <v>364.00000000000017</v>
          </cell>
          <cell r="AH103">
            <v>0</v>
          </cell>
          <cell r="AI103">
            <v>0</v>
          </cell>
          <cell r="AJ103">
            <v>1</v>
          </cell>
          <cell r="AK103">
            <v>0</v>
          </cell>
          <cell r="AL103">
            <v>0</v>
          </cell>
          <cell r="AM103">
            <v>0</v>
          </cell>
          <cell r="AN103">
            <v>0</v>
          </cell>
          <cell r="AO103">
            <v>0</v>
          </cell>
          <cell r="AP103">
            <v>0</v>
          </cell>
          <cell r="AQ103">
            <v>0</v>
          </cell>
          <cell r="AR103">
            <v>0</v>
          </cell>
          <cell r="AS103">
            <v>0</v>
          </cell>
          <cell r="AT103">
            <v>0</v>
          </cell>
          <cell r="AU103">
            <v>0</v>
          </cell>
          <cell r="AV103">
            <v>0</v>
          </cell>
          <cell r="AW103">
            <v>0</v>
          </cell>
          <cell r="AX103">
            <v>0</v>
          </cell>
          <cell r="AY103">
            <v>0</v>
          </cell>
          <cell r="AZ103">
            <v>0</v>
          </cell>
          <cell r="BA103">
            <v>0</v>
          </cell>
          <cell r="BB103">
            <v>0</v>
          </cell>
          <cell r="BC103">
            <v>0</v>
          </cell>
          <cell r="BD103">
            <v>0</v>
          </cell>
          <cell r="BE103">
            <v>0</v>
          </cell>
          <cell r="BF103">
            <v>0</v>
          </cell>
          <cell r="BG103">
            <v>0</v>
          </cell>
          <cell r="BH103">
            <v>0</v>
          </cell>
          <cell r="BI103">
            <v>0</v>
          </cell>
          <cell r="BJ103">
            <v>0</v>
          </cell>
          <cell r="BK103">
            <v>0</v>
          </cell>
          <cell r="BL103">
            <v>0</v>
          </cell>
          <cell r="BM103">
            <v>0</v>
          </cell>
          <cell r="BN103">
            <v>364.00000000000017</v>
          </cell>
          <cell r="BO103">
            <v>1</v>
          </cell>
          <cell r="BP103" t="str">
            <v>ASHFORD WTW</v>
          </cell>
          <cell r="BQ103">
            <v>1</v>
          </cell>
          <cell r="BS103"/>
        </row>
        <row r="104">
          <cell r="A104" t="str">
            <v>FITTLEWORTH WTW</v>
          </cell>
          <cell r="K104">
            <v>527.79999999999984</v>
          </cell>
          <cell r="P104">
            <v>782.60000000000048</v>
          </cell>
          <cell r="S104">
            <v>36.4</v>
          </cell>
          <cell r="AH104">
            <v>0</v>
          </cell>
          <cell r="AI104">
            <v>0</v>
          </cell>
          <cell r="AJ104">
            <v>0</v>
          </cell>
          <cell r="AK104">
            <v>0</v>
          </cell>
          <cell r="AL104">
            <v>0</v>
          </cell>
          <cell r="AM104">
            <v>0</v>
          </cell>
          <cell r="AN104">
            <v>0</v>
          </cell>
          <cell r="AO104">
            <v>0</v>
          </cell>
          <cell r="AP104">
            <v>0</v>
          </cell>
          <cell r="AQ104">
            <v>0.39189189189189166</v>
          </cell>
          <cell r="AR104">
            <v>0</v>
          </cell>
          <cell r="AS104">
            <v>0</v>
          </cell>
          <cell r="AT104">
            <v>0</v>
          </cell>
          <cell r="AU104">
            <v>0</v>
          </cell>
          <cell r="AV104">
            <v>0.58108108108108125</v>
          </cell>
          <cell r="AW104">
            <v>0</v>
          </cell>
          <cell r="AX104">
            <v>0</v>
          </cell>
          <cell r="AY104">
            <v>2.7027027027027018E-2</v>
          </cell>
          <cell r="AZ104">
            <v>0</v>
          </cell>
          <cell r="BA104">
            <v>0</v>
          </cell>
          <cell r="BB104">
            <v>0</v>
          </cell>
          <cell r="BC104">
            <v>0</v>
          </cell>
          <cell r="BD104">
            <v>0</v>
          </cell>
          <cell r="BE104">
            <v>0</v>
          </cell>
          <cell r="BF104">
            <v>0</v>
          </cell>
          <cell r="BG104">
            <v>0</v>
          </cell>
          <cell r="BH104">
            <v>0</v>
          </cell>
          <cell r="BI104">
            <v>0</v>
          </cell>
          <cell r="BJ104">
            <v>0</v>
          </cell>
          <cell r="BK104">
            <v>0</v>
          </cell>
          <cell r="BL104">
            <v>0</v>
          </cell>
          <cell r="BM104">
            <v>0</v>
          </cell>
          <cell r="BN104">
            <v>1346.8000000000004</v>
          </cell>
          <cell r="BO104">
            <v>1</v>
          </cell>
          <cell r="BP104" t="str">
            <v>FORD WTW</v>
          </cell>
          <cell r="BQ104">
            <v>0.58108108108108125</v>
          </cell>
          <cell r="BR104" t="str">
            <v>BUDDS FARM HAVANT WTW</v>
          </cell>
          <cell r="BS104">
            <v>0.39189189189189166</v>
          </cell>
        </row>
        <row r="105">
          <cell r="A105" t="str">
            <v>FLEXFORD LANE SWAY WTW</v>
          </cell>
          <cell r="K105">
            <v>254.79999999999993</v>
          </cell>
          <cell r="Q105">
            <v>181.99999999999997</v>
          </cell>
          <cell r="AG105">
            <v>5272.5999999999767</v>
          </cell>
          <cell r="AH105">
            <v>0</v>
          </cell>
          <cell r="AI105">
            <v>0</v>
          </cell>
          <cell r="AJ105">
            <v>0</v>
          </cell>
          <cell r="AK105">
            <v>0</v>
          </cell>
          <cell r="AL105">
            <v>0</v>
          </cell>
          <cell r="AM105">
            <v>0</v>
          </cell>
          <cell r="AN105">
            <v>0</v>
          </cell>
          <cell r="AO105">
            <v>0</v>
          </cell>
          <cell r="AP105">
            <v>0</v>
          </cell>
          <cell r="AQ105">
            <v>4.4628157074298694E-2</v>
          </cell>
          <cell r="AR105">
            <v>0</v>
          </cell>
          <cell r="AS105">
            <v>0</v>
          </cell>
          <cell r="AT105">
            <v>0</v>
          </cell>
          <cell r="AU105">
            <v>0</v>
          </cell>
          <cell r="AV105">
            <v>0</v>
          </cell>
          <cell r="AW105">
            <v>3.18772550530705E-2</v>
          </cell>
          <cell r="AX105">
            <v>0</v>
          </cell>
          <cell r="AY105">
            <v>0</v>
          </cell>
          <cell r="AZ105">
            <v>0</v>
          </cell>
          <cell r="BA105">
            <v>0</v>
          </cell>
          <cell r="BB105">
            <v>0</v>
          </cell>
          <cell r="BC105">
            <v>0</v>
          </cell>
          <cell r="BD105">
            <v>0</v>
          </cell>
          <cell r="BE105">
            <v>0</v>
          </cell>
          <cell r="BF105">
            <v>0</v>
          </cell>
          <cell r="BG105">
            <v>0</v>
          </cell>
          <cell r="BH105">
            <v>0</v>
          </cell>
          <cell r="BI105">
            <v>0</v>
          </cell>
          <cell r="BJ105">
            <v>0</v>
          </cell>
          <cell r="BK105">
            <v>0</v>
          </cell>
          <cell r="BL105">
            <v>0</v>
          </cell>
          <cell r="BM105">
            <v>0.92349458787263072</v>
          </cell>
          <cell r="BN105">
            <v>5709.3999999999769</v>
          </cell>
          <cell r="BO105">
            <v>1</v>
          </cell>
          <cell r="BP105" t="str">
            <v>SLOWHILL COPSE MARCHWOOD WTW</v>
          </cell>
          <cell r="BQ105">
            <v>0.92349458787263072</v>
          </cell>
          <cell r="BR105" t="str">
            <v>BUDDS FARM HAVANT WTW</v>
          </cell>
          <cell r="BS105">
            <v>4.4628157074298694E-2</v>
          </cell>
        </row>
        <row r="106">
          <cell r="A106" t="str">
            <v>FORDCOMBE WTW</v>
          </cell>
          <cell r="E106">
            <v>13.6</v>
          </cell>
          <cell r="H106">
            <v>258.39999999999992</v>
          </cell>
          <cell r="X106">
            <v>943.00000000000102</v>
          </cell>
          <cell r="AF106">
            <v>122.39999999999998</v>
          </cell>
          <cell r="AH106">
            <v>0</v>
          </cell>
          <cell r="AI106">
            <v>0</v>
          </cell>
          <cell r="AJ106">
            <v>0</v>
          </cell>
          <cell r="AK106">
            <v>1.0168984596979206E-2</v>
          </cell>
          <cell r="AL106">
            <v>0</v>
          </cell>
          <cell r="AM106">
            <v>0</v>
          </cell>
          <cell r="AN106">
            <v>0.19321070734260484</v>
          </cell>
          <cell r="AO106">
            <v>0</v>
          </cell>
          <cell r="AP106">
            <v>0</v>
          </cell>
          <cell r="AQ106">
            <v>0</v>
          </cell>
          <cell r="AR106">
            <v>0</v>
          </cell>
          <cell r="AS106">
            <v>0</v>
          </cell>
          <cell r="AT106">
            <v>0</v>
          </cell>
          <cell r="AU106">
            <v>0</v>
          </cell>
          <cell r="AV106">
            <v>0</v>
          </cell>
          <cell r="AW106">
            <v>0</v>
          </cell>
          <cell r="AX106">
            <v>0</v>
          </cell>
          <cell r="AY106">
            <v>0</v>
          </cell>
          <cell r="AZ106">
            <v>0</v>
          </cell>
          <cell r="BA106">
            <v>0</v>
          </cell>
          <cell r="BB106">
            <v>0</v>
          </cell>
          <cell r="BC106">
            <v>0</v>
          </cell>
          <cell r="BD106">
            <v>0.70509944668760305</v>
          </cell>
          <cell r="BE106">
            <v>0</v>
          </cell>
          <cell r="BF106">
            <v>0</v>
          </cell>
          <cell r="BG106">
            <v>0</v>
          </cell>
          <cell r="BH106">
            <v>0</v>
          </cell>
          <cell r="BI106">
            <v>0</v>
          </cell>
          <cell r="BJ106">
            <v>0</v>
          </cell>
          <cell r="BK106">
            <v>0</v>
          </cell>
          <cell r="BL106">
            <v>9.1520861372812831E-2</v>
          </cell>
          <cell r="BM106">
            <v>0</v>
          </cell>
          <cell r="BN106">
            <v>1337.400000000001</v>
          </cell>
          <cell r="BO106">
            <v>1</v>
          </cell>
          <cell r="BP106" t="str">
            <v>HAM HILL WTW</v>
          </cell>
          <cell r="BQ106">
            <v>0.70509944668760305</v>
          </cell>
          <cell r="BR106" t="str">
            <v>AYLESFORD WTW</v>
          </cell>
          <cell r="BS106">
            <v>0.19321070734260484</v>
          </cell>
        </row>
        <row r="107">
          <cell r="A107" t="str">
            <v>FOREST GREEN WTW</v>
          </cell>
          <cell r="P107">
            <v>27.299999999999997</v>
          </cell>
          <cell r="S107">
            <v>254.7999999999999</v>
          </cell>
          <cell r="AF107">
            <v>27.299999999999997</v>
          </cell>
          <cell r="AH107">
            <v>0</v>
          </cell>
          <cell r="AI107">
            <v>0</v>
          </cell>
          <cell r="AJ107">
            <v>0</v>
          </cell>
          <cell r="AK107">
            <v>0</v>
          </cell>
          <cell r="AL107">
            <v>0</v>
          </cell>
          <cell r="AM107">
            <v>0</v>
          </cell>
          <cell r="AN107">
            <v>0</v>
          </cell>
          <cell r="AO107">
            <v>0</v>
          </cell>
          <cell r="AP107">
            <v>0</v>
          </cell>
          <cell r="AQ107">
            <v>0</v>
          </cell>
          <cell r="AR107">
            <v>0</v>
          </cell>
          <cell r="AS107">
            <v>0</v>
          </cell>
          <cell r="AT107">
            <v>0</v>
          </cell>
          <cell r="AU107">
            <v>0</v>
          </cell>
          <cell r="AV107">
            <v>8.8235294117647078E-2</v>
          </cell>
          <cell r="AW107">
            <v>0</v>
          </cell>
          <cell r="AX107">
            <v>0</v>
          </cell>
          <cell r="AY107">
            <v>0.82352941176470573</v>
          </cell>
          <cell r="AZ107">
            <v>0</v>
          </cell>
          <cell r="BA107">
            <v>0</v>
          </cell>
          <cell r="BB107">
            <v>0</v>
          </cell>
          <cell r="BC107">
            <v>0</v>
          </cell>
          <cell r="BD107">
            <v>0</v>
          </cell>
          <cell r="BE107">
            <v>0</v>
          </cell>
          <cell r="BF107">
            <v>0</v>
          </cell>
          <cell r="BG107">
            <v>0</v>
          </cell>
          <cell r="BH107">
            <v>0</v>
          </cell>
          <cell r="BI107">
            <v>0</v>
          </cell>
          <cell r="BJ107">
            <v>0</v>
          </cell>
          <cell r="BK107">
            <v>0</v>
          </cell>
          <cell r="BL107">
            <v>8.8235294117647078E-2</v>
          </cell>
          <cell r="BM107">
            <v>0</v>
          </cell>
          <cell r="BN107">
            <v>309.39999999999992</v>
          </cell>
          <cell r="BO107">
            <v>1</v>
          </cell>
          <cell r="BP107" t="str">
            <v>GODDARDS GREEN WTW</v>
          </cell>
          <cell r="BQ107">
            <v>0.82352941176470573</v>
          </cell>
          <cell r="BR107" t="str">
            <v>FORD WTW</v>
          </cell>
          <cell r="BS107">
            <v>8.8235294117647078E-2</v>
          </cell>
        </row>
        <row r="108">
          <cell r="A108" t="str">
            <v>FOREST ROW WTW</v>
          </cell>
          <cell r="C108">
            <v>18.2</v>
          </cell>
          <cell r="H108">
            <v>72.8</v>
          </cell>
          <cell r="P108">
            <v>72.8</v>
          </cell>
          <cell r="S108">
            <v>582.4</v>
          </cell>
          <cell r="W108">
            <v>231.99999999999994</v>
          </cell>
          <cell r="X108">
            <v>1046.4000000000012</v>
          </cell>
          <cell r="AF108">
            <v>3680.3999999999874</v>
          </cell>
          <cell r="AH108">
            <v>0</v>
          </cell>
          <cell r="AI108">
            <v>3.1901840490797606E-3</v>
          </cell>
          <cell r="AJ108">
            <v>0</v>
          </cell>
          <cell r="AK108">
            <v>0</v>
          </cell>
          <cell r="AL108">
            <v>0</v>
          </cell>
          <cell r="AM108">
            <v>0</v>
          </cell>
          <cell r="AN108">
            <v>1.2760736196319043E-2</v>
          </cell>
          <cell r="AO108">
            <v>0</v>
          </cell>
          <cell r="AP108">
            <v>0</v>
          </cell>
          <cell r="AQ108">
            <v>0</v>
          </cell>
          <cell r="AR108">
            <v>0</v>
          </cell>
          <cell r="AS108">
            <v>0</v>
          </cell>
          <cell r="AT108">
            <v>0</v>
          </cell>
          <cell r="AU108">
            <v>0</v>
          </cell>
          <cell r="AV108">
            <v>1.2760736196319043E-2</v>
          </cell>
          <cell r="AW108">
            <v>0</v>
          </cell>
          <cell r="AX108">
            <v>0</v>
          </cell>
          <cell r="AY108">
            <v>0.10208588957055234</v>
          </cell>
          <cell r="AZ108">
            <v>0</v>
          </cell>
          <cell r="BA108">
            <v>0</v>
          </cell>
          <cell r="BB108">
            <v>0</v>
          </cell>
          <cell r="BC108">
            <v>4.0666082383873862E-2</v>
          </cell>
          <cell r="BD108">
            <v>0.1834180543383003</v>
          </cell>
          <cell r="BE108">
            <v>0</v>
          </cell>
          <cell r="BF108">
            <v>0</v>
          </cell>
          <cell r="BG108">
            <v>0</v>
          </cell>
          <cell r="BH108">
            <v>0</v>
          </cell>
          <cell r="BI108">
            <v>0</v>
          </cell>
          <cell r="BJ108">
            <v>0</v>
          </cell>
          <cell r="BK108">
            <v>0</v>
          </cell>
          <cell r="BL108">
            <v>0.64511831726555557</v>
          </cell>
          <cell r="BM108">
            <v>0</v>
          </cell>
          <cell r="BN108">
            <v>5704.9999999999891</v>
          </cell>
          <cell r="BO108">
            <v>1</v>
          </cell>
          <cell r="BP108" t="str">
            <v>SCAYNES HILL WTW</v>
          </cell>
          <cell r="BQ108">
            <v>0.64511831726555557</v>
          </cell>
          <cell r="BR108" t="str">
            <v>HAM HILL WTW</v>
          </cell>
          <cell r="BS108">
            <v>0.1834180543383003</v>
          </cell>
        </row>
        <row r="109">
          <cell r="A109" t="str">
            <v>FRANT WTW</v>
          </cell>
          <cell r="S109">
            <v>27.299999999999997</v>
          </cell>
          <cell r="W109">
            <v>27.299999999999997</v>
          </cell>
          <cell r="AF109">
            <v>682.50000000000091</v>
          </cell>
          <cell r="AH109">
            <v>0</v>
          </cell>
          <cell r="AI109">
            <v>0</v>
          </cell>
          <cell r="AJ109">
            <v>0</v>
          </cell>
          <cell r="AK109">
            <v>0</v>
          </cell>
          <cell r="AL109">
            <v>0</v>
          </cell>
          <cell r="AM109">
            <v>0</v>
          </cell>
          <cell r="AN109">
            <v>0</v>
          </cell>
          <cell r="AO109">
            <v>0</v>
          </cell>
          <cell r="AP109">
            <v>0</v>
          </cell>
          <cell r="AQ109">
            <v>0</v>
          </cell>
          <cell r="AR109">
            <v>0</v>
          </cell>
          <cell r="AS109">
            <v>0</v>
          </cell>
          <cell r="AT109">
            <v>0</v>
          </cell>
          <cell r="AU109">
            <v>0</v>
          </cell>
          <cell r="AV109">
            <v>0</v>
          </cell>
          <cell r="AW109">
            <v>0</v>
          </cell>
          <cell r="AX109">
            <v>0</v>
          </cell>
          <cell r="AY109">
            <v>3.7037037037036986E-2</v>
          </cell>
          <cell r="AZ109">
            <v>0</v>
          </cell>
          <cell r="BA109">
            <v>0</v>
          </cell>
          <cell r="BB109">
            <v>0</v>
          </cell>
          <cell r="BC109">
            <v>3.7037037037036986E-2</v>
          </cell>
          <cell r="BD109">
            <v>0</v>
          </cell>
          <cell r="BE109">
            <v>0</v>
          </cell>
          <cell r="BF109">
            <v>0</v>
          </cell>
          <cell r="BG109">
            <v>0</v>
          </cell>
          <cell r="BH109">
            <v>0</v>
          </cell>
          <cell r="BI109">
            <v>0</v>
          </cell>
          <cell r="BJ109">
            <v>0</v>
          </cell>
          <cell r="BK109">
            <v>0</v>
          </cell>
          <cell r="BL109">
            <v>0.92592592592592604</v>
          </cell>
          <cell r="BM109">
            <v>0</v>
          </cell>
          <cell r="BN109">
            <v>737.10000000000093</v>
          </cell>
          <cell r="BO109">
            <v>1</v>
          </cell>
          <cell r="BP109" t="str">
            <v>SCAYNES HILL WTW</v>
          </cell>
          <cell r="BQ109">
            <v>0.92592592592592604</v>
          </cell>
          <cell r="BR109" t="str">
            <v>GODDARDS GREEN WTW</v>
          </cell>
          <cell r="BS109">
            <v>3.7037037037036986E-2</v>
          </cell>
        </row>
        <row r="110">
          <cell r="A110" t="str">
            <v>FRITTENDEN WTW</v>
          </cell>
          <cell r="D110">
            <v>327.59999999999991</v>
          </cell>
          <cell r="H110">
            <v>181.99999999999997</v>
          </cell>
          <cell r="X110">
            <v>109.2</v>
          </cell>
          <cell r="AH110">
            <v>0</v>
          </cell>
          <cell r="AI110">
            <v>0</v>
          </cell>
          <cell r="AJ110">
            <v>0.52941176470588225</v>
          </cell>
          <cell r="AK110">
            <v>0</v>
          </cell>
          <cell r="AL110">
            <v>0</v>
          </cell>
          <cell r="AM110">
            <v>0</v>
          </cell>
          <cell r="AN110">
            <v>0.29411764705882348</v>
          </cell>
          <cell r="AO110">
            <v>0</v>
          </cell>
          <cell r="AP110">
            <v>0</v>
          </cell>
          <cell r="AQ110">
            <v>0</v>
          </cell>
          <cell r="AR110">
            <v>0</v>
          </cell>
          <cell r="AS110">
            <v>0</v>
          </cell>
          <cell r="AT110">
            <v>0</v>
          </cell>
          <cell r="AU110">
            <v>0</v>
          </cell>
          <cell r="AV110">
            <v>0</v>
          </cell>
          <cell r="AW110">
            <v>0</v>
          </cell>
          <cell r="AX110">
            <v>0</v>
          </cell>
          <cell r="AY110">
            <v>0</v>
          </cell>
          <cell r="AZ110">
            <v>0</v>
          </cell>
          <cell r="BA110">
            <v>0</v>
          </cell>
          <cell r="BB110">
            <v>0</v>
          </cell>
          <cell r="BC110">
            <v>0</v>
          </cell>
          <cell r="BD110">
            <v>0.17647058823529413</v>
          </cell>
          <cell r="BE110">
            <v>0</v>
          </cell>
          <cell r="BF110">
            <v>0</v>
          </cell>
          <cell r="BG110">
            <v>0</v>
          </cell>
          <cell r="BH110">
            <v>0</v>
          </cell>
          <cell r="BI110">
            <v>0</v>
          </cell>
          <cell r="BJ110">
            <v>0</v>
          </cell>
          <cell r="BK110">
            <v>0</v>
          </cell>
          <cell r="BL110">
            <v>0</v>
          </cell>
          <cell r="BM110">
            <v>0</v>
          </cell>
          <cell r="BN110">
            <v>618.79999999999995</v>
          </cell>
          <cell r="BO110">
            <v>1</v>
          </cell>
          <cell r="BP110" t="str">
            <v>ASHFORD WTW</v>
          </cell>
          <cell r="BQ110">
            <v>0.52941176470588225</v>
          </cell>
          <cell r="BR110" t="str">
            <v>AYLESFORD WTW</v>
          </cell>
          <cell r="BS110">
            <v>0.29411764705882348</v>
          </cell>
        </row>
        <row r="111">
          <cell r="A111" t="str">
            <v>FULKING WTW</v>
          </cell>
          <cell r="P111">
            <v>530.40000000000032</v>
          </cell>
          <cell r="S111">
            <v>625.60000000000048</v>
          </cell>
          <cell r="AF111">
            <v>135.99999999999997</v>
          </cell>
          <cell r="AH111">
            <v>0</v>
          </cell>
          <cell r="AI111">
            <v>0</v>
          </cell>
          <cell r="AJ111">
            <v>0</v>
          </cell>
          <cell r="AK111">
            <v>0</v>
          </cell>
          <cell r="AL111">
            <v>0</v>
          </cell>
          <cell r="AM111">
            <v>0</v>
          </cell>
          <cell r="AN111">
            <v>0</v>
          </cell>
          <cell r="AO111">
            <v>0</v>
          </cell>
          <cell r="AP111">
            <v>0</v>
          </cell>
          <cell r="AQ111">
            <v>0</v>
          </cell>
          <cell r="AR111">
            <v>0</v>
          </cell>
          <cell r="AS111">
            <v>0</v>
          </cell>
          <cell r="AT111">
            <v>0</v>
          </cell>
          <cell r="AU111">
            <v>0</v>
          </cell>
          <cell r="AV111">
            <v>0.41052631578947363</v>
          </cell>
          <cell r="AW111">
            <v>0</v>
          </cell>
          <cell r="AX111">
            <v>0</v>
          </cell>
          <cell r="AY111">
            <v>0.48421052631578948</v>
          </cell>
          <cell r="AZ111">
            <v>0</v>
          </cell>
          <cell r="BA111">
            <v>0</v>
          </cell>
          <cell r="BB111">
            <v>0</v>
          </cell>
          <cell r="BC111">
            <v>0</v>
          </cell>
          <cell r="BD111">
            <v>0</v>
          </cell>
          <cell r="BE111">
            <v>0</v>
          </cell>
          <cell r="BF111">
            <v>0</v>
          </cell>
          <cell r="BG111">
            <v>0</v>
          </cell>
          <cell r="BH111">
            <v>0</v>
          </cell>
          <cell r="BI111">
            <v>0</v>
          </cell>
          <cell r="BJ111">
            <v>0</v>
          </cell>
          <cell r="BK111">
            <v>0</v>
          </cell>
          <cell r="BL111">
            <v>0.10526315789473674</v>
          </cell>
          <cell r="BM111">
            <v>0</v>
          </cell>
          <cell r="BN111">
            <v>1292.0000000000009</v>
          </cell>
          <cell r="BO111">
            <v>1</v>
          </cell>
          <cell r="BP111" t="str">
            <v>GODDARDS GREEN WTW</v>
          </cell>
          <cell r="BQ111">
            <v>0.48421052631578948</v>
          </cell>
          <cell r="BR111" t="str">
            <v>FORD WTW</v>
          </cell>
          <cell r="BS111">
            <v>0.41052631578947363</v>
          </cell>
        </row>
        <row r="112">
          <cell r="A112" t="str">
            <v>GODSHILL WTW</v>
          </cell>
          <cell r="AE112">
            <v>5857.200000000028</v>
          </cell>
          <cell r="AH112">
            <v>0</v>
          </cell>
          <cell r="AI112">
            <v>0</v>
          </cell>
          <cell r="AJ112">
            <v>0</v>
          </cell>
          <cell r="AK112">
            <v>0</v>
          </cell>
          <cell r="AL112">
            <v>0</v>
          </cell>
          <cell r="AM112">
            <v>0</v>
          </cell>
          <cell r="AN112">
            <v>0</v>
          </cell>
          <cell r="AO112">
            <v>0</v>
          </cell>
          <cell r="AP112">
            <v>0</v>
          </cell>
          <cell r="AQ112">
            <v>0</v>
          </cell>
          <cell r="AR112">
            <v>0</v>
          </cell>
          <cell r="AS112">
            <v>0</v>
          </cell>
          <cell r="AT112">
            <v>0</v>
          </cell>
          <cell r="AU112">
            <v>0</v>
          </cell>
          <cell r="AV112">
            <v>0</v>
          </cell>
          <cell r="AW112">
            <v>0</v>
          </cell>
          <cell r="AX112">
            <v>0</v>
          </cell>
          <cell r="AY112">
            <v>0</v>
          </cell>
          <cell r="AZ112">
            <v>0</v>
          </cell>
          <cell r="BA112">
            <v>0</v>
          </cell>
          <cell r="BB112">
            <v>0</v>
          </cell>
          <cell r="BC112">
            <v>0</v>
          </cell>
          <cell r="BD112">
            <v>0</v>
          </cell>
          <cell r="BE112">
            <v>0</v>
          </cell>
          <cell r="BF112">
            <v>0</v>
          </cell>
          <cell r="BG112">
            <v>0</v>
          </cell>
          <cell r="BH112">
            <v>0</v>
          </cell>
          <cell r="BI112">
            <v>0</v>
          </cell>
          <cell r="BJ112">
            <v>0</v>
          </cell>
          <cell r="BK112">
            <v>1</v>
          </cell>
          <cell r="BL112">
            <v>0</v>
          </cell>
          <cell r="BM112">
            <v>0</v>
          </cell>
          <cell r="BN112">
            <v>5857.200000000028</v>
          </cell>
          <cell r="BO112">
            <v>1</v>
          </cell>
          <cell r="BP112" t="str">
            <v>SANDOWN NEW WTW</v>
          </cell>
          <cell r="BQ112">
            <v>1</v>
          </cell>
          <cell r="BS112"/>
        </row>
        <row r="113">
          <cell r="A113" t="str">
            <v>GODSTONE WTW</v>
          </cell>
          <cell r="D113">
            <v>127.4</v>
          </cell>
          <cell r="H113">
            <v>418.59999999999985</v>
          </cell>
          <cell r="P113">
            <v>309.39999999999992</v>
          </cell>
          <cell r="S113">
            <v>1491.8000000000009</v>
          </cell>
          <cell r="V113">
            <v>1092.0000000000011</v>
          </cell>
          <cell r="X113">
            <v>491.39999999999981</v>
          </cell>
          <cell r="AF113">
            <v>91</v>
          </cell>
          <cell r="AH113">
            <v>0</v>
          </cell>
          <cell r="AI113">
            <v>0</v>
          </cell>
          <cell r="AJ113">
            <v>3.1678933757708368E-2</v>
          </cell>
          <cell r="AK113">
            <v>0</v>
          </cell>
          <cell r="AL113">
            <v>0</v>
          </cell>
          <cell r="AM113">
            <v>0</v>
          </cell>
          <cell r="AN113">
            <v>0.10408792520389888</v>
          </cell>
          <cell r="AO113">
            <v>0</v>
          </cell>
          <cell r="AP113">
            <v>0</v>
          </cell>
          <cell r="AQ113">
            <v>0</v>
          </cell>
          <cell r="AR113">
            <v>0</v>
          </cell>
          <cell r="AS113">
            <v>0</v>
          </cell>
          <cell r="AT113">
            <v>0</v>
          </cell>
          <cell r="AU113">
            <v>0</v>
          </cell>
          <cell r="AV113">
            <v>7.6934553411577442E-2</v>
          </cell>
          <cell r="AW113">
            <v>0</v>
          </cell>
          <cell r="AX113">
            <v>0</v>
          </cell>
          <cell r="AY113">
            <v>0.37094688681121951</v>
          </cell>
          <cell r="AZ113">
            <v>0</v>
          </cell>
          <cell r="BA113">
            <v>0</v>
          </cell>
          <cell r="BB113">
            <v>0.27153371792321485</v>
          </cell>
          <cell r="BC113">
            <v>0</v>
          </cell>
          <cell r="BD113">
            <v>0.12219017306544651</v>
          </cell>
          <cell r="BE113">
            <v>0</v>
          </cell>
          <cell r="BF113">
            <v>0</v>
          </cell>
          <cell r="BG113">
            <v>0</v>
          </cell>
          <cell r="BH113">
            <v>0</v>
          </cell>
          <cell r="BI113">
            <v>0</v>
          </cell>
          <cell r="BJ113">
            <v>0</v>
          </cell>
          <cell r="BK113">
            <v>0</v>
          </cell>
          <cell r="BL113">
            <v>2.2627809826934547E-2</v>
          </cell>
          <cell r="BM113">
            <v>0</v>
          </cell>
          <cell r="BN113">
            <v>4021.6000000000013</v>
          </cell>
          <cell r="BO113">
            <v>1</v>
          </cell>
          <cell r="BP113" t="str">
            <v>GODDARDS GREEN WTW</v>
          </cell>
          <cell r="BQ113">
            <v>0.37094688681121951</v>
          </cell>
          <cell r="BR113" t="str">
            <v>GRAVESEND WTW</v>
          </cell>
          <cell r="BS113">
            <v>0.27153371792321485</v>
          </cell>
        </row>
        <row r="114">
          <cell r="A114" t="str">
            <v>GRAIN WTW</v>
          </cell>
          <cell r="H114">
            <v>36.4</v>
          </cell>
          <cell r="V114">
            <v>695.8000000000003</v>
          </cell>
          <cell r="AA114">
            <v>632.40000000000009</v>
          </cell>
          <cell r="AD114">
            <v>36.4</v>
          </cell>
          <cell r="AH114">
            <v>0</v>
          </cell>
          <cell r="AI114">
            <v>0</v>
          </cell>
          <cell r="AJ114">
            <v>0</v>
          </cell>
          <cell r="AK114">
            <v>0</v>
          </cell>
          <cell r="AL114">
            <v>0</v>
          </cell>
          <cell r="AM114">
            <v>0</v>
          </cell>
          <cell r="AN114">
            <v>2.5981441827266229E-2</v>
          </cell>
          <cell r="AO114">
            <v>0</v>
          </cell>
          <cell r="AP114">
            <v>0</v>
          </cell>
          <cell r="AQ114">
            <v>0</v>
          </cell>
          <cell r="AR114">
            <v>0</v>
          </cell>
          <cell r="AS114">
            <v>0</v>
          </cell>
          <cell r="AT114">
            <v>0</v>
          </cell>
          <cell r="AU114">
            <v>0</v>
          </cell>
          <cell r="AV114">
            <v>0</v>
          </cell>
          <cell r="AW114">
            <v>0</v>
          </cell>
          <cell r="AX114">
            <v>0</v>
          </cell>
          <cell r="AY114">
            <v>0</v>
          </cell>
          <cell r="AZ114">
            <v>0</v>
          </cell>
          <cell r="BA114">
            <v>0</v>
          </cell>
          <cell r="BB114">
            <v>0.49664525339043547</v>
          </cell>
          <cell r="BC114">
            <v>0</v>
          </cell>
          <cell r="BD114">
            <v>0</v>
          </cell>
          <cell r="BE114">
            <v>0</v>
          </cell>
          <cell r="BF114">
            <v>0</v>
          </cell>
          <cell r="BG114">
            <v>0.45139186295503203</v>
          </cell>
          <cell r="BH114">
            <v>0</v>
          </cell>
          <cell r="BI114">
            <v>0</v>
          </cell>
          <cell r="BJ114">
            <v>2.5981441827266229E-2</v>
          </cell>
          <cell r="BK114">
            <v>0</v>
          </cell>
          <cell r="BL114">
            <v>0</v>
          </cell>
          <cell r="BM114">
            <v>0</v>
          </cell>
          <cell r="BN114">
            <v>1401.0000000000005</v>
          </cell>
          <cell r="BO114">
            <v>1</v>
          </cell>
          <cell r="BP114" t="str">
            <v>GRAVESEND WTW</v>
          </cell>
          <cell r="BQ114">
            <v>0.49664525339043547</v>
          </cell>
          <cell r="BR114" t="str">
            <v>MOTNEY HILL WTW</v>
          </cell>
          <cell r="BS114">
            <v>0.45139186295503203</v>
          </cell>
        </row>
        <row r="115">
          <cell r="A115" t="str">
            <v>GRATTON CLOSE SUTTON SCOTNEY W</v>
          </cell>
          <cell r="K115">
            <v>163.19999999999996</v>
          </cell>
          <cell r="Q115">
            <v>1822.3999999999958</v>
          </cell>
          <cell r="AG115">
            <v>2094.3999999999942</v>
          </cell>
          <cell r="AH115">
            <v>0</v>
          </cell>
          <cell r="AI115">
            <v>0</v>
          </cell>
          <cell r="AJ115">
            <v>0</v>
          </cell>
          <cell r="AK115">
            <v>0</v>
          </cell>
          <cell r="AL115">
            <v>0</v>
          </cell>
          <cell r="AM115">
            <v>0</v>
          </cell>
          <cell r="AN115">
            <v>0</v>
          </cell>
          <cell r="AO115">
            <v>0</v>
          </cell>
          <cell r="AP115">
            <v>0</v>
          </cell>
          <cell r="AQ115">
            <v>4.0000000000000091E-2</v>
          </cell>
          <cell r="AR115">
            <v>0</v>
          </cell>
          <cell r="AS115">
            <v>0</v>
          </cell>
          <cell r="AT115">
            <v>0</v>
          </cell>
          <cell r="AU115">
            <v>0</v>
          </cell>
          <cell r="AV115">
            <v>0</v>
          </cell>
          <cell r="AW115">
            <v>0.44666666666666671</v>
          </cell>
          <cell r="AX115">
            <v>0</v>
          </cell>
          <cell r="AY115">
            <v>0</v>
          </cell>
          <cell r="AZ115">
            <v>0</v>
          </cell>
          <cell r="BA115">
            <v>0</v>
          </cell>
          <cell r="BB115">
            <v>0</v>
          </cell>
          <cell r="BC115">
            <v>0</v>
          </cell>
          <cell r="BD115">
            <v>0</v>
          </cell>
          <cell r="BE115">
            <v>0</v>
          </cell>
          <cell r="BF115">
            <v>0</v>
          </cell>
          <cell r="BG115">
            <v>0</v>
          </cell>
          <cell r="BH115">
            <v>0</v>
          </cell>
          <cell r="BI115">
            <v>0</v>
          </cell>
          <cell r="BJ115">
            <v>0</v>
          </cell>
          <cell r="BK115">
            <v>0</v>
          </cell>
          <cell r="BL115">
            <v>0</v>
          </cell>
          <cell r="BM115">
            <v>0.5133333333333332</v>
          </cell>
          <cell r="BN115">
            <v>4079.99999999999</v>
          </cell>
          <cell r="BO115">
            <v>1</v>
          </cell>
          <cell r="BP115" t="str">
            <v>SLOWHILL COPSE MARCHWOOD WTW</v>
          </cell>
          <cell r="BQ115">
            <v>0.5133333333333332</v>
          </cell>
          <cell r="BR115" t="str">
            <v>FULLERTON WTW</v>
          </cell>
          <cell r="BS115">
            <v>0.44666666666666671</v>
          </cell>
        </row>
        <row r="116">
          <cell r="A116" t="str">
            <v>GRAYSWOOD WTW</v>
          </cell>
          <cell r="K116">
            <v>600.6</v>
          </cell>
          <cell r="N116">
            <v>109.2</v>
          </cell>
          <cell r="P116">
            <v>382.19999999999987</v>
          </cell>
          <cell r="AC116">
            <v>36.4</v>
          </cell>
          <cell r="AH116">
            <v>0</v>
          </cell>
          <cell r="AI116">
            <v>0</v>
          </cell>
          <cell r="AJ116">
            <v>0</v>
          </cell>
          <cell r="AK116">
            <v>0</v>
          </cell>
          <cell r="AL116">
            <v>0</v>
          </cell>
          <cell r="AM116">
            <v>0</v>
          </cell>
          <cell r="AN116">
            <v>0</v>
          </cell>
          <cell r="AO116">
            <v>0</v>
          </cell>
          <cell r="AP116">
            <v>0</v>
          </cell>
          <cell r="AQ116">
            <v>0.532258064516129</v>
          </cell>
          <cell r="AR116">
            <v>0</v>
          </cell>
          <cell r="AS116">
            <v>0</v>
          </cell>
          <cell r="AT116">
            <v>9.6774193548387094E-2</v>
          </cell>
          <cell r="AU116">
            <v>0</v>
          </cell>
          <cell r="AV116">
            <v>0.3387096774193547</v>
          </cell>
          <cell r="AW116">
            <v>0</v>
          </cell>
          <cell r="AX116">
            <v>0</v>
          </cell>
          <cell r="AY116">
            <v>0</v>
          </cell>
          <cell r="AZ116">
            <v>0</v>
          </cell>
          <cell r="BA116">
            <v>0</v>
          </cell>
          <cell r="BB116">
            <v>0</v>
          </cell>
          <cell r="BC116">
            <v>0</v>
          </cell>
          <cell r="BD116">
            <v>0</v>
          </cell>
          <cell r="BE116">
            <v>0</v>
          </cell>
          <cell r="BF116">
            <v>0</v>
          </cell>
          <cell r="BG116">
            <v>0</v>
          </cell>
          <cell r="BH116">
            <v>0</v>
          </cell>
          <cell r="BI116">
            <v>3.2258064516129031E-2</v>
          </cell>
          <cell r="BJ116">
            <v>0</v>
          </cell>
          <cell r="BK116">
            <v>0</v>
          </cell>
          <cell r="BL116">
            <v>0</v>
          </cell>
          <cell r="BM116">
            <v>0</v>
          </cell>
          <cell r="BN116">
            <v>1128.4000000000001</v>
          </cell>
          <cell r="BO116">
            <v>1</v>
          </cell>
          <cell r="BP116" t="str">
            <v>BUDDS FARM HAVANT WTW</v>
          </cell>
          <cell r="BQ116">
            <v>0.532258064516129</v>
          </cell>
          <cell r="BR116" t="str">
            <v>FORD WTW</v>
          </cell>
          <cell r="BS116">
            <v>0.3387096774193547</v>
          </cell>
        </row>
        <row r="117">
          <cell r="A117" t="str">
            <v>GUESTLING GREEN WTW</v>
          </cell>
          <cell r="D117">
            <v>1328.6000000000017</v>
          </cell>
          <cell r="W117">
            <v>200.19999999999996</v>
          </cell>
          <cell r="AH117">
            <v>0</v>
          </cell>
          <cell r="AI117">
            <v>0</v>
          </cell>
          <cell r="AJ117">
            <v>0.86904761904761918</v>
          </cell>
          <cell r="AK117">
            <v>0</v>
          </cell>
          <cell r="AL117">
            <v>0</v>
          </cell>
          <cell r="AM117">
            <v>0</v>
          </cell>
          <cell r="AN117">
            <v>0</v>
          </cell>
          <cell r="AO117">
            <v>0</v>
          </cell>
          <cell r="AP117">
            <v>0</v>
          </cell>
          <cell r="AQ117">
            <v>0</v>
          </cell>
          <cell r="AR117">
            <v>0</v>
          </cell>
          <cell r="AS117">
            <v>0</v>
          </cell>
          <cell r="AT117">
            <v>0</v>
          </cell>
          <cell r="AU117">
            <v>0</v>
          </cell>
          <cell r="AV117">
            <v>0</v>
          </cell>
          <cell r="AW117">
            <v>0</v>
          </cell>
          <cell r="AX117">
            <v>0</v>
          </cell>
          <cell r="AY117">
            <v>0</v>
          </cell>
          <cell r="AZ117">
            <v>0</v>
          </cell>
          <cell r="BA117">
            <v>0</v>
          </cell>
          <cell r="BB117">
            <v>0</v>
          </cell>
          <cell r="BC117">
            <v>0.13095238095238076</v>
          </cell>
          <cell r="BD117">
            <v>0</v>
          </cell>
          <cell r="BE117">
            <v>0</v>
          </cell>
          <cell r="BF117">
            <v>0</v>
          </cell>
          <cell r="BG117">
            <v>0</v>
          </cell>
          <cell r="BH117">
            <v>0</v>
          </cell>
          <cell r="BI117">
            <v>0</v>
          </cell>
          <cell r="BJ117">
            <v>0</v>
          </cell>
          <cell r="BK117">
            <v>0</v>
          </cell>
          <cell r="BL117">
            <v>0</v>
          </cell>
          <cell r="BM117">
            <v>0</v>
          </cell>
          <cell r="BN117">
            <v>1528.8000000000018</v>
          </cell>
          <cell r="BO117">
            <v>1</v>
          </cell>
          <cell r="BP117" t="str">
            <v>ASHFORD WTW</v>
          </cell>
          <cell r="BQ117">
            <v>0.86904761904761918</v>
          </cell>
          <cell r="BR117" t="str">
            <v>HAILSHAM NORTH WTW</v>
          </cell>
          <cell r="BS117">
            <v>0.13095238095238076</v>
          </cell>
        </row>
        <row r="118">
          <cell r="A118" t="str">
            <v>HADLOW WTW</v>
          </cell>
          <cell r="D118">
            <v>272.99999999999994</v>
          </cell>
          <cell r="H118">
            <v>2011.0000000000034</v>
          </cell>
          <cell r="V118">
            <v>109.2</v>
          </cell>
          <cell r="X118">
            <v>491.39999999999981</v>
          </cell>
          <cell r="AA118">
            <v>18.2</v>
          </cell>
          <cell r="AH118">
            <v>0</v>
          </cell>
          <cell r="AI118">
            <v>0</v>
          </cell>
          <cell r="AJ118">
            <v>9.4047126911946985E-2</v>
          </cell>
          <cell r="AK118">
            <v>0</v>
          </cell>
          <cell r="AL118">
            <v>0</v>
          </cell>
          <cell r="AM118">
            <v>0</v>
          </cell>
          <cell r="AN118">
            <v>0.69277938542097339</v>
          </cell>
          <cell r="AO118">
            <v>0</v>
          </cell>
          <cell r="AP118">
            <v>0</v>
          </cell>
          <cell r="AQ118">
            <v>0</v>
          </cell>
          <cell r="AR118">
            <v>0</v>
          </cell>
          <cell r="AS118">
            <v>0</v>
          </cell>
          <cell r="AT118">
            <v>0</v>
          </cell>
          <cell r="AU118">
            <v>0</v>
          </cell>
          <cell r="AV118">
            <v>0</v>
          </cell>
          <cell r="AW118">
            <v>0</v>
          </cell>
          <cell r="AX118">
            <v>0</v>
          </cell>
          <cell r="AY118">
            <v>0</v>
          </cell>
          <cell r="AZ118">
            <v>0</v>
          </cell>
          <cell r="BA118">
            <v>0</v>
          </cell>
          <cell r="BB118">
            <v>3.7618850764778805E-2</v>
          </cell>
          <cell r="BC118">
            <v>0</v>
          </cell>
          <cell r="BD118">
            <v>0.16928482844150455</v>
          </cell>
          <cell r="BE118">
            <v>0</v>
          </cell>
          <cell r="BF118">
            <v>0</v>
          </cell>
          <cell r="BG118">
            <v>6.2698084607964669E-3</v>
          </cell>
          <cell r="BH118">
            <v>0</v>
          </cell>
          <cell r="BI118">
            <v>0</v>
          </cell>
          <cell r="BJ118">
            <v>0</v>
          </cell>
          <cell r="BK118">
            <v>0</v>
          </cell>
          <cell r="BL118">
            <v>0</v>
          </cell>
          <cell r="BM118">
            <v>0</v>
          </cell>
          <cell r="BN118">
            <v>2902.8000000000025</v>
          </cell>
          <cell r="BO118">
            <v>1</v>
          </cell>
          <cell r="BP118" t="str">
            <v>AYLESFORD WTW</v>
          </cell>
          <cell r="BQ118">
            <v>0.69277938542097339</v>
          </cell>
          <cell r="BR118" t="str">
            <v>HAM HILL WTW</v>
          </cell>
          <cell r="BS118">
            <v>0.16928482844150455</v>
          </cell>
        </row>
        <row r="119">
          <cell r="A119" t="str">
            <v>HAILSHAM SOUTH WTW</v>
          </cell>
          <cell r="D119">
            <v>1273.9999999999989</v>
          </cell>
          <cell r="H119">
            <v>764.39999999999975</v>
          </cell>
          <cell r="K119">
            <v>345.8</v>
          </cell>
          <cell r="P119">
            <v>2884.7000000000039</v>
          </cell>
          <cell r="S119">
            <v>3576.1000000000022</v>
          </cell>
          <cell r="W119">
            <v>39774.400000000154</v>
          </cell>
          <cell r="X119">
            <v>3239.1000000000054</v>
          </cell>
          <cell r="AF119">
            <v>109.2</v>
          </cell>
          <cell r="AH119">
            <v>0</v>
          </cell>
          <cell r="AI119">
            <v>0</v>
          </cell>
          <cell r="AJ119">
            <v>2.4515227727992479E-2</v>
          </cell>
          <cell r="AK119">
            <v>0</v>
          </cell>
          <cell r="AL119">
            <v>0</v>
          </cell>
          <cell r="AM119">
            <v>0</v>
          </cell>
          <cell r="AN119">
            <v>1.4709136636795496E-2</v>
          </cell>
          <cell r="AO119">
            <v>0</v>
          </cell>
          <cell r="AP119">
            <v>0</v>
          </cell>
          <cell r="AQ119">
            <v>6.6541332404551077E-3</v>
          </cell>
          <cell r="AR119">
            <v>0</v>
          </cell>
          <cell r="AS119">
            <v>0</v>
          </cell>
          <cell r="AT119">
            <v>0</v>
          </cell>
          <cell r="AU119">
            <v>0</v>
          </cell>
          <cell r="AV119">
            <v>5.5509479926954527E-2</v>
          </cell>
          <cell r="AW119">
            <v>0</v>
          </cell>
          <cell r="AX119">
            <v>0</v>
          </cell>
          <cell r="AY119">
            <v>6.8813897863480411E-2</v>
          </cell>
          <cell r="AZ119">
            <v>0</v>
          </cell>
          <cell r="BA119">
            <v>0</v>
          </cell>
          <cell r="BB119">
            <v>0</v>
          </cell>
          <cell r="BC119">
            <v>0.76536771879455945</v>
          </cell>
          <cell r="BD119">
            <v>6.2329100575934576E-2</v>
          </cell>
          <cell r="BE119">
            <v>0</v>
          </cell>
          <cell r="BF119">
            <v>0</v>
          </cell>
          <cell r="BG119">
            <v>0</v>
          </cell>
          <cell r="BH119">
            <v>0</v>
          </cell>
          <cell r="BI119">
            <v>0</v>
          </cell>
          <cell r="BJ119">
            <v>0</v>
          </cell>
          <cell r="BK119">
            <v>0</v>
          </cell>
          <cell r="BL119">
            <v>2.1013052338279287E-3</v>
          </cell>
          <cell r="BM119">
            <v>0</v>
          </cell>
          <cell r="BN119">
            <v>51967.700000000164</v>
          </cell>
          <cell r="BO119">
            <v>1</v>
          </cell>
          <cell r="BP119" t="str">
            <v>HAILSHAM NORTH WTW</v>
          </cell>
          <cell r="BQ119">
            <v>0.76536771879455945</v>
          </cell>
          <cell r="BR119" t="str">
            <v>GODDARDS GREEN WTW</v>
          </cell>
          <cell r="BS119">
            <v>6.8813897863480411E-2</v>
          </cell>
        </row>
        <row r="120">
          <cell r="A120" t="str">
            <v>HALLAND WTW</v>
          </cell>
          <cell r="S120">
            <v>54.4</v>
          </cell>
          <cell r="W120">
            <v>911.20000000000095</v>
          </cell>
          <cell r="AF120">
            <v>54.4</v>
          </cell>
          <cell r="AH120">
            <v>0</v>
          </cell>
          <cell r="AI120">
            <v>0</v>
          </cell>
          <cell r="AJ120">
            <v>0</v>
          </cell>
          <cell r="AK120">
            <v>0</v>
          </cell>
          <cell r="AL120">
            <v>0</v>
          </cell>
          <cell r="AM120">
            <v>0</v>
          </cell>
          <cell r="AN120">
            <v>0</v>
          </cell>
          <cell r="AO120">
            <v>0</v>
          </cell>
          <cell r="AP120">
            <v>0</v>
          </cell>
          <cell r="AQ120">
            <v>0</v>
          </cell>
          <cell r="AR120">
            <v>0</v>
          </cell>
          <cell r="AS120">
            <v>0</v>
          </cell>
          <cell r="AT120">
            <v>0</v>
          </cell>
          <cell r="AU120">
            <v>0</v>
          </cell>
          <cell r="AV120">
            <v>0</v>
          </cell>
          <cell r="AW120">
            <v>0</v>
          </cell>
          <cell r="AX120">
            <v>0</v>
          </cell>
          <cell r="AY120">
            <v>5.3333333333333281E-2</v>
          </cell>
          <cell r="AZ120">
            <v>0</v>
          </cell>
          <cell r="BA120">
            <v>0</v>
          </cell>
          <cell r="BB120">
            <v>0</v>
          </cell>
          <cell r="BC120">
            <v>0.89333333333333342</v>
          </cell>
          <cell r="BD120">
            <v>0</v>
          </cell>
          <cell r="BE120">
            <v>0</v>
          </cell>
          <cell r="BF120">
            <v>0</v>
          </cell>
          <cell r="BG120">
            <v>0</v>
          </cell>
          <cell r="BH120">
            <v>0</v>
          </cell>
          <cell r="BI120">
            <v>0</v>
          </cell>
          <cell r="BJ120">
            <v>0</v>
          </cell>
          <cell r="BK120">
            <v>0</v>
          </cell>
          <cell r="BL120">
            <v>5.3333333333333281E-2</v>
          </cell>
          <cell r="BM120">
            <v>0</v>
          </cell>
          <cell r="BN120">
            <v>1020.0000000000009</v>
          </cell>
          <cell r="BO120">
            <v>1</v>
          </cell>
          <cell r="BP120" t="str">
            <v>HAILSHAM NORTH WTW</v>
          </cell>
          <cell r="BQ120">
            <v>0.89333333333333342</v>
          </cell>
          <cell r="BR120" t="str">
            <v>GODDARDS GREEN WTW</v>
          </cell>
          <cell r="BS120">
            <v>5.3333333333333281E-2</v>
          </cell>
        </row>
        <row r="121">
          <cell r="A121" t="str">
            <v>HAMSTREET WTW</v>
          </cell>
          <cell r="D121">
            <v>2515.9999999999914</v>
          </cell>
          <cell r="M121">
            <v>54.4</v>
          </cell>
          <cell r="AA121">
            <v>13.6</v>
          </cell>
          <cell r="AH121">
            <v>0</v>
          </cell>
          <cell r="AI121">
            <v>0</v>
          </cell>
          <cell r="AJ121">
            <v>0.97368421052631571</v>
          </cell>
          <cell r="AK121">
            <v>0</v>
          </cell>
          <cell r="AL121">
            <v>0</v>
          </cell>
          <cell r="AM121">
            <v>0</v>
          </cell>
          <cell r="AN121">
            <v>0</v>
          </cell>
          <cell r="AO121">
            <v>0</v>
          </cell>
          <cell r="AP121">
            <v>0</v>
          </cell>
          <cell r="AQ121">
            <v>0</v>
          </cell>
          <cell r="AR121">
            <v>0</v>
          </cell>
          <cell r="AS121">
            <v>2.1052631578947437E-2</v>
          </cell>
          <cell r="AT121">
            <v>0</v>
          </cell>
          <cell r="AU121">
            <v>0</v>
          </cell>
          <cell r="AV121">
            <v>0</v>
          </cell>
          <cell r="AW121">
            <v>0</v>
          </cell>
          <cell r="AX121">
            <v>0</v>
          </cell>
          <cell r="AY121">
            <v>0</v>
          </cell>
          <cell r="AZ121">
            <v>0</v>
          </cell>
          <cell r="BA121">
            <v>0</v>
          </cell>
          <cell r="BB121">
            <v>0</v>
          </cell>
          <cell r="BC121">
            <v>0</v>
          </cell>
          <cell r="BD121">
            <v>0</v>
          </cell>
          <cell r="BE121">
            <v>0</v>
          </cell>
          <cell r="BF121">
            <v>0</v>
          </cell>
          <cell r="BG121">
            <v>5.2631578947368593E-3</v>
          </cell>
          <cell r="BH121">
            <v>0</v>
          </cell>
          <cell r="BI121">
            <v>0</v>
          </cell>
          <cell r="BJ121">
            <v>0</v>
          </cell>
          <cell r="BK121">
            <v>0</v>
          </cell>
          <cell r="BL121">
            <v>0</v>
          </cell>
          <cell r="BM121">
            <v>0</v>
          </cell>
          <cell r="BN121">
            <v>2583.9999999999914</v>
          </cell>
          <cell r="BO121">
            <v>1</v>
          </cell>
          <cell r="BP121" t="str">
            <v>ASHFORD WTW</v>
          </cell>
          <cell r="BQ121">
            <v>0.97368421052631571</v>
          </cell>
          <cell r="BR121" t="str">
            <v>CANTERBURY WTW</v>
          </cell>
          <cell r="BS121">
            <v>2.1052631578947437E-2</v>
          </cell>
        </row>
        <row r="122">
          <cell r="A122" t="str">
            <v>HANNINGTON WTW</v>
          </cell>
          <cell r="Q122">
            <v>13.6</v>
          </cell>
          <cell r="AH122">
            <v>0</v>
          </cell>
          <cell r="AI122">
            <v>0</v>
          </cell>
          <cell r="AJ122">
            <v>0</v>
          </cell>
          <cell r="AK122">
            <v>0</v>
          </cell>
          <cell r="AL122">
            <v>0</v>
          </cell>
          <cell r="AM122">
            <v>0</v>
          </cell>
          <cell r="AN122">
            <v>0</v>
          </cell>
          <cell r="AO122">
            <v>0</v>
          </cell>
          <cell r="AP122">
            <v>0</v>
          </cell>
          <cell r="AQ122">
            <v>0</v>
          </cell>
          <cell r="AR122">
            <v>0</v>
          </cell>
          <cell r="AS122">
            <v>0</v>
          </cell>
          <cell r="AT122">
            <v>0</v>
          </cell>
          <cell r="AU122">
            <v>0</v>
          </cell>
          <cell r="AV122">
            <v>0</v>
          </cell>
          <cell r="AW122">
            <v>1</v>
          </cell>
          <cell r="AX122">
            <v>0</v>
          </cell>
          <cell r="AY122">
            <v>0</v>
          </cell>
          <cell r="AZ122">
            <v>0</v>
          </cell>
          <cell r="BA122">
            <v>0</v>
          </cell>
          <cell r="BB122">
            <v>0</v>
          </cell>
          <cell r="BC122">
            <v>0</v>
          </cell>
          <cell r="BD122">
            <v>0</v>
          </cell>
          <cell r="BE122">
            <v>0</v>
          </cell>
          <cell r="BF122">
            <v>0</v>
          </cell>
          <cell r="BG122">
            <v>0</v>
          </cell>
          <cell r="BH122">
            <v>0</v>
          </cell>
          <cell r="BI122">
            <v>0</v>
          </cell>
          <cell r="BJ122">
            <v>0</v>
          </cell>
          <cell r="BK122">
            <v>0</v>
          </cell>
          <cell r="BL122">
            <v>0</v>
          </cell>
          <cell r="BM122">
            <v>0</v>
          </cell>
          <cell r="BN122">
            <v>13.6</v>
          </cell>
          <cell r="BO122">
            <v>1</v>
          </cell>
          <cell r="BP122" t="str">
            <v>FULLERTON WTW</v>
          </cell>
          <cell r="BQ122">
            <v>1</v>
          </cell>
          <cell r="BS122"/>
        </row>
        <row r="123">
          <cell r="A123" t="str">
            <v>HARDHAM WTW</v>
          </cell>
          <cell r="N123">
            <v>27.2</v>
          </cell>
          <cell r="P123">
            <v>108.79999999999998</v>
          </cell>
          <cell r="AH123">
            <v>0</v>
          </cell>
          <cell r="AI123">
            <v>0</v>
          </cell>
          <cell r="AJ123">
            <v>0</v>
          </cell>
          <cell r="AK123">
            <v>0</v>
          </cell>
          <cell r="AL123">
            <v>0</v>
          </cell>
          <cell r="AM123">
            <v>0</v>
          </cell>
          <cell r="AN123">
            <v>0</v>
          </cell>
          <cell r="AO123">
            <v>0</v>
          </cell>
          <cell r="AP123">
            <v>0</v>
          </cell>
          <cell r="AQ123">
            <v>0</v>
          </cell>
          <cell r="AR123">
            <v>0</v>
          </cell>
          <cell r="AS123">
            <v>0</v>
          </cell>
          <cell r="AT123">
            <v>0.20000000000000004</v>
          </cell>
          <cell r="AU123">
            <v>0</v>
          </cell>
          <cell r="AV123">
            <v>0.8</v>
          </cell>
          <cell r="AW123">
            <v>0</v>
          </cell>
          <cell r="AX123">
            <v>0</v>
          </cell>
          <cell r="AY123">
            <v>0</v>
          </cell>
          <cell r="AZ123">
            <v>0</v>
          </cell>
          <cell r="BA123">
            <v>0</v>
          </cell>
          <cell r="BB123">
            <v>0</v>
          </cell>
          <cell r="BC123">
            <v>0</v>
          </cell>
          <cell r="BD123">
            <v>0</v>
          </cell>
          <cell r="BE123">
            <v>0</v>
          </cell>
          <cell r="BF123">
            <v>0</v>
          </cell>
          <cell r="BG123">
            <v>0</v>
          </cell>
          <cell r="BH123">
            <v>0</v>
          </cell>
          <cell r="BI123">
            <v>0</v>
          </cell>
          <cell r="BJ123">
            <v>0</v>
          </cell>
          <cell r="BK123">
            <v>0</v>
          </cell>
          <cell r="BL123">
            <v>0</v>
          </cell>
          <cell r="BM123">
            <v>0</v>
          </cell>
          <cell r="BN123">
            <v>135.99999999999997</v>
          </cell>
          <cell r="BO123">
            <v>1</v>
          </cell>
          <cell r="BP123" t="str">
            <v>FORD WTW</v>
          </cell>
          <cell r="BQ123">
            <v>0.8</v>
          </cell>
          <cell r="BR123" t="str">
            <v>FORD CESS WTW</v>
          </cell>
          <cell r="BS123">
            <v>0.20000000000000004</v>
          </cell>
        </row>
        <row r="124">
          <cell r="A124" t="str">
            <v>HARESTOCK WTW</v>
          </cell>
          <cell r="K124">
            <v>718.89999999999975</v>
          </cell>
          <cell r="Q124">
            <v>2088.2999999999975</v>
          </cell>
          <cell r="AG124">
            <v>13434.499999999971</v>
          </cell>
          <cell r="AH124">
            <v>0</v>
          </cell>
          <cell r="AI124">
            <v>0</v>
          </cell>
          <cell r="AJ124">
            <v>0</v>
          </cell>
          <cell r="AK124">
            <v>0</v>
          </cell>
          <cell r="AL124">
            <v>0</v>
          </cell>
          <cell r="AM124">
            <v>0</v>
          </cell>
          <cell r="AN124">
            <v>0</v>
          </cell>
          <cell r="AO124">
            <v>0</v>
          </cell>
          <cell r="AP124">
            <v>0</v>
          </cell>
          <cell r="AQ124">
            <v>4.4262607978228952E-2</v>
          </cell>
          <cell r="AR124">
            <v>0</v>
          </cell>
          <cell r="AS124">
            <v>0</v>
          </cell>
          <cell r="AT124">
            <v>0</v>
          </cell>
          <cell r="AU124">
            <v>0</v>
          </cell>
          <cell r="AV124">
            <v>0</v>
          </cell>
          <cell r="AW124">
            <v>0.12857644212120661</v>
          </cell>
          <cell r="AX124">
            <v>0</v>
          </cell>
          <cell r="AY124">
            <v>0</v>
          </cell>
          <cell r="AZ124">
            <v>0</v>
          </cell>
          <cell r="BA124">
            <v>0</v>
          </cell>
          <cell r="BB124">
            <v>0</v>
          </cell>
          <cell r="BC124">
            <v>0</v>
          </cell>
          <cell r="BD124">
            <v>0</v>
          </cell>
          <cell r="BE124">
            <v>0</v>
          </cell>
          <cell r="BF124">
            <v>0</v>
          </cell>
          <cell r="BG124">
            <v>0</v>
          </cell>
          <cell r="BH124">
            <v>0</v>
          </cell>
          <cell r="BI124">
            <v>0</v>
          </cell>
          <cell r="BJ124">
            <v>0</v>
          </cell>
          <cell r="BK124">
            <v>0</v>
          </cell>
          <cell r="BL124">
            <v>0</v>
          </cell>
          <cell r="BM124">
            <v>0.82716094990056444</v>
          </cell>
          <cell r="BN124">
            <v>16241.699999999968</v>
          </cell>
          <cell r="BO124">
            <v>1</v>
          </cell>
          <cell r="BP124" t="str">
            <v>SLOWHILL COPSE MARCHWOOD WTW</v>
          </cell>
          <cell r="BQ124">
            <v>0.82716094990056444</v>
          </cell>
          <cell r="BR124" t="str">
            <v>FULLERTON WTW</v>
          </cell>
          <cell r="BS124">
            <v>0.12857644212120661</v>
          </cell>
        </row>
        <row r="125">
          <cell r="A125" t="str">
            <v>HARRIETSHAM WTW</v>
          </cell>
          <cell r="D125">
            <v>1441.5999999999983</v>
          </cell>
          <cell r="H125">
            <v>81.599999999999994</v>
          </cell>
          <cell r="V125">
            <v>13.6</v>
          </cell>
          <cell r="X125">
            <v>122.39999999999998</v>
          </cell>
          <cell r="AA125">
            <v>1509.5999999999979</v>
          </cell>
          <cell r="AH125">
            <v>0</v>
          </cell>
          <cell r="AI125">
            <v>0</v>
          </cell>
          <cell r="AJ125">
            <v>0.45493562231759666</v>
          </cell>
          <cell r="AK125">
            <v>0</v>
          </cell>
          <cell r="AL125">
            <v>0</v>
          </cell>
          <cell r="AM125">
            <v>0</v>
          </cell>
          <cell r="AN125">
            <v>2.5751072961373425E-2</v>
          </cell>
          <cell r="AO125">
            <v>0</v>
          </cell>
          <cell r="AP125">
            <v>0</v>
          </cell>
          <cell r="AQ125">
            <v>0</v>
          </cell>
          <cell r="AR125">
            <v>0</v>
          </cell>
          <cell r="AS125">
            <v>0</v>
          </cell>
          <cell r="AT125">
            <v>0</v>
          </cell>
          <cell r="AU125">
            <v>0</v>
          </cell>
          <cell r="AV125">
            <v>0</v>
          </cell>
          <cell r="AW125">
            <v>0</v>
          </cell>
          <cell r="AX125">
            <v>0</v>
          </cell>
          <cell r="AY125">
            <v>0</v>
          </cell>
          <cell r="AZ125">
            <v>0</v>
          </cell>
          <cell r="BA125">
            <v>0</v>
          </cell>
          <cell r="BB125">
            <v>4.2918454935622378E-3</v>
          </cell>
          <cell r="BC125">
            <v>0</v>
          </cell>
          <cell r="BD125">
            <v>3.8626609442060131E-2</v>
          </cell>
          <cell r="BE125">
            <v>0</v>
          </cell>
          <cell r="BF125">
            <v>0</v>
          </cell>
          <cell r="BG125">
            <v>0.47639484978540769</v>
          </cell>
          <cell r="BH125">
            <v>0</v>
          </cell>
          <cell r="BI125">
            <v>0</v>
          </cell>
          <cell r="BJ125">
            <v>0</v>
          </cell>
          <cell r="BK125">
            <v>0</v>
          </cell>
          <cell r="BL125">
            <v>0</v>
          </cell>
          <cell r="BM125">
            <v>0</v>
          </cell>
          <cell r="BN125">
            <v>3168.7999999999956</v>
          </cell>
          <cell r="BO125">
            <v>1</v>
          </cell>
          <cell r="BP125" t="str">
            <v>MOTNEY HILL WTW</v>
          </cell>
          <cell r="BQ125">
            <v>0.47639484978540769</v>
          </cell>
          <cell r="BR125" t="str">
            <v>ASHFORD WTW</v>
          </cell>
          <cell r="BS125">
            <v>0.45493562231759666</v>
          </cell>
        </row>
        <row r="126">
          <cell r="A126" t="str">
            <v>HARTFIELD WTW</v>
          </cell>
          <cell r="S126">
            <v>353.60000000000008</v>
          </cell>
          <cell r="W126">
            <v>271.99999999999994</v>
          </cell>
          <cell r="AF126">
            <v>1550.3999999999976</v>
          </cell>
          <cell r="AH126">
            <v>0</v>
          </cell>
          <cell r="AI126">
            <v>0</v>
          </cell>
          <cell r="AJ126">
            <v>0</v>
          </cell>
          <cell r="AK126">
            <v>0</v>
          </cell>
          <cell r="AL126">
            <v>0</v>
          </cell>
          <cell r="AM126">
            <v>0</v>
          </cell>
          <cell r="AN126">
            <v>0</v>
          </cell>
          <cell r="AO126">
            <v>0</v>
          </cell>
          <cell r="AP126">
            <v>0</v>
          </cell>
          <cell r="AQ126">
            <v>0</v>
          </cell>
          <cell r="AR126">
            <v>0</v>
          </cell>
          <cell r="AS126">
            <v>0</v>
          </cell>
          <cell r="AT126">
            <v>0</v>
          </cell>
          <cell r="AU126">
            <v>0</v>
          </cell>
          <cell r="AV126">
            <v>0</v>
          </cell>
          <cell r="AW126">
            <v>0</v>
          </cell>
          <cell r="AX126">
            <v>0</v>
          </cell>
          <cell r="AY126">
            <v>0.1625000000000002</v>
          </cell>
          <cell r="AZ126">
            <v>0</v>
          </cell>
          <cell r="BA126">
            <v>0</v>
          </cell>
          <cell r="BB126">
            <v>0</v>
          </cell>
          <cell r="BC126">
            <v>0.12500000000000011</v>
          </cell>
          <cell r="BD126">
            <v>0</v>
          </cell>
          <cell r="BE126">
            <v>0</v>
          </cell>
          <cell r="BF126">
            <v>0</v>
          </cell>
          <cell r="BG126">
            <v>0</v>
          </cell>
          <cell r="BH126">
            <v>0</v>
          </cell>
          <cell r="BI126">
            <v>0</v>
          </cell>
          <cell r="BJ126">
            <v>0</v>
          </cell>
          <cell r="BK126">
            <v>0</v>
          </cell>
          <cell r="BL126">
            <v>0.71249999999999969</v>
          </cell>
          <cell r="BM126">
            <v>0</v>
          </cell>
          <cell r="BN126">
            <v>2175.9999999999977</v>
          </cell>
          <cell r="BO126">
            <v>1</v>
          </cell>
          <cell r="BP126" t="str">
            <v>SCAYNES HILL WTW</v>
          </cell>
          <cell r="BQ126">
            <v>0.71249999999999969</v>
          </cell>
          <cell r="BR126" t="str">
            <v>GODDARDS GREEN WTW</v>
          </cell>
          <cell r="BS126">
            <v>0.1625000000000002</v>
          </cell>
        </row>
        <row r="127">
          <cell r="A127" t="str">
            <v>HAWKHURST NORTH WTW</v>
          </cell>
          <cell r="D127">
            <v>2104.6000000000004</v>
          </cell>
          <cell r="H127">
            <v>54.599999999999994</v>
          </cell>
          <cell r="V127">
            <v>27.2</v>
          </cell>
          <cell r="W127">
            <v>36.4</v>
          </cell>
          <cell r="X127">
            <v>36.4</v>
          </cell>
          <cell r="AA127">
            <v>459.39999999999986</v>
          </cell>
          <cell r="AH127">
            <v>0</v>
          </cell>
          <cell r="AI127">
            <v>0</v>
          </cell>
          <cell r="AJ127">
            <v>0.77414845876554117</v>
          </cell>
          <cell r="AK127">
            <v>0</v>
          </cell>
          <cell r="AL127">
            <v>0</v>
          </cell>
          <cell r="AM127">
            <v>0</v>
          </cell>
          <cell r="AN127">
            <v>2.0083866696093574E-2</v>
          </cell>
          <cell r="AO127">
            <v>0</v>
          </cell>
          <cell r="AP127">
            <v>0</v>
          </cell>
          <cell r="AQ127">
            <v>0</v>
          </cell>
          <cell r="AR127">
            <v>0</v>
          </cell>
          <cell r="AS127">
            <v>0</v>
          </cell>
          <cell r="AT127">
            <v>0</v>
          </cell>
          <cell r="AU127">
            <v>0</v>
          </cell>
          <cell r="AV127">
            <v>0</v>
          </cell>
          <cell r="AW127">
            <v>0</v>
          </cell>
          <cell r="AX127">
            <v>0</v>
          </cell>
          <cell r="AY127">
            <v>0</v>
          </cell>
          <cell r="AZ127">
            <v>0</v>
          </cell>
          <cell r="BA127">
            <v>0</v>
          </cell>
          <cell r="BB127">
            <v>1.0005149709409253E-2</v>
          </cell>
          <cell r="BC127">
            <v>1.3389244464062382E-2</v>
          </cell>
          <cell r="BD127">
            <v>1.3389244464062382E-2</v>
          </cell>
          <cell r="BE127">
            <v>0</v>
          </cell>
          <cell r="BF127">
            <v>0</v>
          </cell>
          <cell r="BG127">
            <v>0.16898403590083125</v>
          </cell>
          <cell r="BH127">
            <v>0</v>
          </cell>
          <cell r="BI127">
            <v>0</v>
          </cell>
          <cell r="BJ127">
            <v>0</v>
          </cell>
          <cell r="BK127">
            <v>0</v>
          </cell>
          <cell r="BL127">
            <v>0</v>
          </cell>
          <cell r="BM127">
            <v>0</v>
          </cell>
          <cell r="BN127">
            <v>2718.6000000000004</v>
          </cell>
          <cell r="BO127">
            <v>1</v>
          </cell>
          <cell r="BP127" t="str">
            <v>ASHFORD WTW</v>
          </cell>
          <cell r="BQ127">
            <v>0.77414845876554117</v>
          </cell>
          <cell r="BR127" t="str">
            <v>MOTNEY HILL WTW</v>
          </cell>
          <cell r="BS127">
            <v>0.16898403590083125</v>
          </cell>
        </row>
        <row r="128">
          <cell r="A128" t="str">
            <v>HAWKHURST SOUTH WTW</v>
          </cell>
          <cell r="D128">
            <v>5359.1999999999707</v>
          </cell>
          <cell r="H128">
            <v>382.19999999999987</v>
          </cell>
          <cell r="M128">
            <v>36.4</v>
          </cell>
          <cell r="W128">
            <v>127.4</v>
          </cell>
          <cell r="X128">
            <v>127.4</v>
          </cell>
          <cell r="AA128">
            <v>1192.0000000000014</v>
          </cell>
          <cell r="AH128">
            <v>0</v>
          </cell>
          <cell r="AI128">
            <v>0</v>
          </cell>
          <cell r="AJ128">
            <v>0.74179885391578659</v>
          </cell>
          <cell r="AK128">
            <v>0</v>
          </cell>
          <cell r="AL128">
            <v>0</v>
          </cell>
          <cell r="AM128">
            <v>0</v>
          </cell>
          <cell r="AN128">
            <v>5.2902582841956841E-2</v>
          </cell>
          <cell r="AO128">
            <v>0</v>
          </cell>
          <cell r="AP128">
            <v>0</v>
          </cell>
          <cell r="AQ128">
            <v>0</v>
          </cell>
          <cell r="AR128">
            <v>0</v>
          </cell>
          <cell r="AS128">
            <v>5.0383412230435099E-3</v>
          </cell>
          <cell r="AT128">
            <v>0</v>
          </cell>
          <cell r="AU128">
            <v>0</v>
          </cell>
          <cell r="AV128">
            <v>0</v>
          </cell>
          <cell r="AW128">
            <v>0</v>
          </cell>
          <cell r="AX128">
            <v>0</v>
          </cell>
          <cell r="AY128">
            <v>0</v>
          </cell>
          <cell r="AZ128">
            <v>0</v>
          </cell>
          <cell r="BA128">
            <v>0</v>
          </cell>
          <cell r="BB128">
            <v>0</v>
          </cell>
          <cell r="BC128">
            <v>1.7634194280652288E-2</v>
          </cell>
          <cell r="BD128">
            <v>1.7634194280652288E-2</v>
          </cell>
          <cell r="BE128">
            <v>0</v>
          </cell>
          <cell r="BF128">
            <v>0</v>
          </cell>
          <cell r="BG128">
            <v>0.16499183345790855</v>
          </cell>
          <cell r="BH128">
            <v>0</v>
          </cell>
          <cell r="BI128">
            <v>0</v>
          </cell>
          <cell r="BJ128">
            <v>0</v>
          </cell>
          <cell r="BK128">
            <v>0</v>
          </cell>
          <cell r="BL128">
            <v>0</v>
          </cell>
          <cell r="BM128">
            <v>0</v>
          </cell>
          <cell r="BN128">
            <v>7224.5999999999713</v>
          </cell>
          <cell r="BO128">
            <v>1</v>
          </cell>
          <cell r="BP128" t="str">
            <v>ASHFORD WTW</v>
          </cell>
          <cell r="BQ128">
            <v>0.74179885391578659</v>
          </cell>
          <cell r="BR128" t="str">
            <v>MOTNEY HILL WTW</v>
          </cell>
          <cell r="BS128">
            <v>0.16499183345790855</v>
          </cell>
        </row>
        <row r="129">
          <cell r="A129" t="str">
            <v>HAZELY COMBE ARRETON WTW</v>
          </cell>
          <cell r="AE129">
            <v>696.10000000000093</v>
          </cell>
          <cell r="AH129">
            <v>0</v>
          </cell>
          <cell r="AI129">
            <v>0</v>
          </cell>
          <cell r="AJ129">
            <v>0</v>
          </cell>
          <cell r="AK129">
            <v>0</v>
          </cell>
          <cell r="AL129">
            <v>0</v>
          </cell>
          <cell r="AM129">
            <v>0</v>
          </cell>
          <cell r="AN129">
            <v>0</v>
          </cell>
          <cell r="AO129">
            <v>0</v>
          </cell>
          <cell r="AP129">
            <v>0</v>
          </cell>
          <cell r="AQ129">
            <v>0</v>
          </cell>
          <cell r="AR129">
            <v>0</v>
          </cell>
          <cell r="AS129">
            <v>0</v>
          </cell>
          <cell r="AT129">
            <v>0</v>
          </cell>
          <cell r="AU129">
            <v>0</v>
          </cell>
          <cell r="AV129">
            <v>0</v>
          </cell>
          <cell r="AW129">
            <v>0</v>
          </cell>
          <cell r="AX129">
            <v>0</v>
          </cell>
          <cell r="AY129">
            <v>0</v>
          </cell>
          <cell r="AZ129">
            <v>0</v>
          </cell>
          <cell r="BA129">
            <v>0</v>
          </cell>
          <cell r="BB129">
            <v>0</v>
          </cell>
          <cell r="BC129">
            <v>0</v>
          </cell>
          <cell r="BD129">
            <v>0</v>
          </cell>
          <cell r="BE129">
            <v>0</v>
          </cell>
          <cell r="BF129">
            <v>0</v>
          </cell>
          <cell r="BG129">
            <v>0</v>
          </cell>
          <cell r="BH129">
            <v>0</v>
          </cell>
          <cell r="BI129">
            <v>0</v>
          </cell>
          <cell r="BJ129">
            <v>0</v>
          </cell>
          <cell r="BK129">
            <v>1</v>
          </cell>
          <cell r="BL129">
            <v>0</v>
          </cell>
          <cell r="BM129">
            <v>0</v>
          </cell>
          <cell r="BN129">
            <v>696.10000000000093</v>
          </cell>
          <cell r="BO129">
            <v>1</v>
          </cell>
          <cell r="BP129" t="str">
            <v>SANDOWN NEW WTW</v>
          </cell>
          <cell r="BQ129">
            <v>1</v>
          </cell>
          <cell r="BS129"/>
        </row>
        <row r="130">
          <cell r="A130" t="str">
            <v>HEADCORN WTW</v>
          </cell>
          <cell r="D130">
            <v>545.99999999999989</v>
          </cell>
          <cell r="H130">
            <v>1419.600000000002</v>
          </cell>
          <cell r="V130">
            <v>54.599999999999994</v>
          </cell>
          <cell r="X130">
            <v>54.599999999999994</v>
          </cell>
          <cell r="AA130">
            <v>2165.6000000000026</v>
          </cell>
          <cell r="AH130">
            <v>0</v>
          </cell>
          <cell r="AI130">
            <v>0</v>
          </cell>
          <cell r="AJ130">
            <v>0.12876143760022624</v>
          </cell>
          <cell r="AK130">
            <v>0</v>
          </cell>
          <cell r="AL130">
            <v>0</v>
          </cell>
          <cell r="AM130">
            <v>0</v>
          </cell>
          <cell r="AN130">
            <v>0.33477973776058878</v>
          </cell>
          <cell r="AO130">
            <v>0</v>
          </cell>
          <cell r="AP130">
            <v>0</v>
          </cell>
          <cell r="AQ130">
            <v>0</v>
          </cell>
          <cell r="AR130">
            <v>0</v>
          </cell>
          <cell r="AS130">
            <v>0</v>
          </cell>
          <cell r="AT130">
            <v>0</v>
          </cell>
          <cell r="AU130">
            <v>0</v>
          </cell>
          <cell r="AV130">
            <v>0</v>
          </cell>
          <cell r="AW130">
            <v>0</v>
          </cell>
          <cell r="AX130">
            <v>0</v>
          </cell>
          <cell r="AY130">
            <v>0</v>
          </cell>
          <cell r="AZ130">
            <v>0</v>
          </cell>
          <cell r="BA130">
            <v>0</v>
          </cell>
          <cell r="BB130">
            <v>1.2876143760022626E-2</v>
          </cell>
          <cell r="BC130">
            <v>0</v>
          </cell>
          <cell r="BD130">
            <v>1.2876143760022626E-2</v>
          </cell>
          <cell r="BE130">
            <v>0</v>
          </cell>
          <cell r="BF130">
            <v>0</v>
          </cell>
          <cell r="BG130">
            <v>0.51070653711913983</v>
          </cell>
          <cell r="BH130">
            <v>0</v>
          </cell>
          <cell r="BI130">
            <v>0</v>
          </cell>
          <cell r="BJ130">
            <v>0</v>
          </cell>
          <cell r="BK130">
            <v>0</v>
          </cell>
          <cell r="BL130">
            <v>0</v>
          </cell>
          <cell r="BM130">
            <v>0</v>
          </cell>
          <cell r="BN130">
            <v>4240.4000000000042</v>
          </cell>
          <cell r="BO130">
            <v>1</v>
          </cell>
          <cell r="BP130" t="str">
            <v>MOTNEY HILL WTW</v>
          </cell>
          <cell r="BQ130">
            <v>0.51070653711913983</v>
          </cell>
          <cell r="BR130" t="str">
            <v>AYLESFORD WTW</v>
          </cell>
          <cell r="BS130">
            <v>0.33477973776058878</v>
          </cell>
        </row>
        <row r="131">
          <cell r="A131" t="str">
            <v>HENFIELD WTW</v>
          </cell>
          <cell r="K131">
            <v>272.99999999999994</v>
          </cell>
          <cell r="P131">
            <v>8344.5999999999494</v>
          </cell>
          <cell r="S131">
            <v>3767.3999999999864</v>
          </cell>
          <cell r="W131">
            <v>109.2</v>
          </cell>
          <cell r="AF131">
            <v>236.59999999999994</v>
          </cell>
          <cell r="AH131">
            <v>0</v>
          </cell>
          <cell r="AI131">
            <v>0</v>
          </cell>
          <cell r="AJ131">
            <v>0</v>
          </cell>
          <cell r="AK131">
            <v>0</v>
          </cell>
          <cell r="AL131">
            <v>0</v>
          </cell>
          <cell r="AM131">
            <v>0</v>
          </cell>
          <cell r="AN131">
            <v>0</v>
          </cell>
          <cell r="AO131">
            <v>0</v>
          </cell>
          <cell r="AP131">
            <v>0</v>
          </cell>
          <cell r="AQ131">
            <v>2.1444056932793013E-2</v>
          </cell>
          <cell r="AR131">
            <v>0</v>
          </cell>
          <cell r="AS131">
            <v>0</v>
          </cell>
          <cell r="AT131">
            <v>0</v>
          </cell>
          <cell r="AU131">
            <v>0</v>
          </cell>
          <cell r="AV131">
            <v>0.65546548527979309</v>
          </cell>
          <cell r="AW131">
            <v>0</v>
          </cell>
          <cell r="AX131">
            <v>0</v>
          </cell>
          <cell r="AY131">
            <v>0.29592798567254258</v>
          </cell>
          <cell r="AZ131">
            <v>0</v>
          </cell>
          <cell r="BA131">
            <v>0</v>
          </cell>
          <cell r="BB131">
            <v>0</v>
          </cell>
          <cell r="BC131">
            <v>8.5776227731172074E-3</v>
          </cell>
          <cell r="BD131">
            <v>0</v>
          </cell>
          <cell r="BE131">
            <v>0</v>
          </cell>
          <cell r="BF131">
            <v>0</v>
          </cell>
          <cell r="BG131">
            <v>0</v>
          </cell>
          <cell r="BH131">
            <v>0</v>
          </cell>
          <cell r="BI131">
            <v>0</v>
          </cell>
          <cell r="BJ131">
            <v>0</v>
          </cell>
          <cell r="BK131">
            <v>0</v>
          </cell>
          <cell r="BL131">
            <v>1.8584849341753942E-2</v>
          </cell>
          <cell r="BM131">
            <v>0</v>
          </cell>
          <cell r="BN131">
            <v>12730.799999999937</v>
          </cell>
          <cell r="BO131">
            <v>1</v>
          </cell>
          <cell r="BP131" t="str">
            <v>FORD WTW</v>
          </cell>
          <cell r="BQ131">
            <v>0.65546548527979309</v>
          </cell>
          <cell r="BR131" t="str">
            <v>GODDARDS GREEN WTW</v>
          </cell>
          <cell r="BS131">
            <v>0.29592798567254258</v>
          </cell>
        </row>
        <row r="132">
          <cell r="A132" t="str">
            <v>HIGH HALDEN WTW</v>
          </cell>
          <cell r="D132">
            <v>2537.5999999999972</v>
          </cell>
          <cell r="H132">
            <v>36.4</v>
          </cell>
          <cell r="X132">
            <v>36.4</v>
          </cell>
          <cell r="AA132">
            <v>573.00000000000011</v>
          </cell>
          <cell r="AH132">
            <v>0</v>
          </cell>
          <cell r="AI132">
            <v>0</v>
          </cell>
          <cell r="AJ132">
            <v>0.79713513853113005</v>
          </cell>
          <cell r="AK132">
            <v>0</v>
          </cell>
          <cell r="AL132">
            <v>0</v>
          </cell>
          <cell r="AM132">
            <v>0</v>
          </cell>
          <cell r="AN132">
            <v>1.1434315511717041E-2</v>
          </cell>
          <cell r="AO132">
            <v>0</v>
          </cell>
          <cell r="AP132">
            <v>0</v>
          </cell>
          <cell r="AQ132">
            <v>0</v>
          </cell>
          <cell r="AR132">
            <v>0</v>
          </cell>
          <cell r="AS132">
            <v>0</v>
          </cell>
          <cell r="AT132">
            <v>0</v>
          </cell>
          <cell r="AU132">
            <v>0</v>
          </cell>
          <cell r="AV132">
            <v>0</v>
          </cell>
          <cell r="AW132">
            <v>0</v>
          </cell>
          <cell r="AX132">
            <v>0</v>
          </cell>
          <cell r="AY132">
            <v>0</v>
          </cell>
          <cell r="AZ132">
            <v>0</v>
          </cell>
          <cell r="BA132">
            <v>0</v>
          </cell>
          <cell r="BB132">
            <v>0</v>
          </cell>
          <cell r="BC132">
            <v>0</v>
          </cell>
          <cell r="BD132">
            <v>1.1434315511717041E-2</v>
          </cell>
          <cell r="BE132">
            <v>0</v>
          </cell>
          <cell r="BF132">
            <v>0</v>
          </cell>
          <cell r="BG132">
            <v>0.17999623044543589</v>
          </cell>
          <cell r="BH132">
            <v>0</v>
          </cell>
          <cell r="BI132">
            <v>0</v>
          </cell>
          <cell r="BJ132">
            <v>0</v>
          </cell>
          <cell r="BK132">
            <v>0</v>
          </cell>
          <cell r="BL132">
            <v>0</v>
          </cell>
          <cell r="BM132">
            <v>0</v>
          </cell>
          <cell r="BN132">
            <v>3183.3999999999974</v>
          </cell>
          <cell r="BO132">
            <v>1</v>
          </cell>
          <cell r="BP132" t="str">
            <v>ASHFORD WTW</v>
          </cell>
          <cell r="BQ132">
            <v>0.79713513853113005</v>
          </cell>
          <cell r="BR132" t="str">
            <v>MOTNEY HILL WTW</v>
          </cell>
          <cell r="BS132">
            <v>0.17999623044543589</v>
          </cell>
        </row>
        <row r="133">
          <cell r="A133" t="str">
            <v>HIGH HURSTWOOD WTW</v>
          </cell>
          <cell r="S133">
            <v>18.2</v>
          </cell>
          <cell r="AF133">
            <v>336.7000000000001</v>
          </cell>
          <cell r="AH133">
            <v>0</v>
          </cell>
          <cell r="AI133">
            <v>0</v>
          </cell>
          <cell r="AJ133">
            <v>0</v>
          </cell>
          <cell r="AK133">
            <v>0</v>
          </cell>
          <cell r="AL133">
            <v>0</v>
          </cell>
          <cell r="AM133">
            <v>0</v>
          </cell>
          <cell r="AN133">
            <v>0</v>
          </cell>
          <cell r="AO133">
            <v>0</v>
          </cell>
          <cell r="AP133">
            <v>0</v>
          </cell>
          <cell r="AQ133">
            <v>0</v>
          </cell>
          <cell r="AR133">
            <v>0</v>
          </cell>
          <cell r="AS133">
            <v>0</v>
          </cell>
          <cell r="AT133">
            <v>0</v>
          </cell>
          <cell r="AU133">
            <v>0</v>
          </cell>
          <cell r="AV133">
            <v>0</v>
          </cell>
          <cell r="AW133">
            <v>0</v>
          </cell>
          <cell r="AX133">
            <v>0</v>
          </cell>
          <cell r="AY133">
            <v>5.1282051282051266E-2</v>
          </cell>
          <cell r="AZ133">
            <v>0</v>
          </cell>
          <cell r="BA133">
            <v>0</v>
          </cell>
          <cell r="BB133">
            <v>0</v>
          </cell>
          <cell r="BC133">
            <v>0</v>
          </cell>
          <cell r="BD133">
            <v>0</v>
          </cell>
          <cell r="BE133">
            <v>0</v>
          </cell>
          <cell r="BF133">
            <v>0</v>
          </cell>
          <cell r="BG133">
            <v>0</v>
          </cell>
          <cell r="BH133">
            <v>0</v>
          </cell>
          <cell r="BI133">
            <v>0</v>
          </cell>
          <cell r="BJ133">
            <v>0</v>
          </cell>
          <cell r="BK133">
            <v>0</v>
          </cell>
          <cell r="BL133">
            <v>0.94871794871794879</v>
          </cell>
          <cell r="BM133">
            <v>0</v>
          </cell>
          <cell r="BN133">
            <v>354.90000000000009</v>
          </cell>
          <cell r="BO133">
            <v>1</v>
          </cell>
          <cell r="BP133" t="str">
            <v>SCAYNES HILL WTW</v>
          </cell>
          <cell r="BQ133">
            <v>0.94871794871794879</v>
          </cell>
          <cell r="BR133" t="str">
            <v>GODDARDS GREEN WTW</v>
          </cell>
          <cell r="BS133">
            <v>5.1282051282051266E-2</v>
          </cell>
        </row>
        <row r="134">
          <cell r="A134" t="str">
            <v>HIGHBROOK WTW</v>
          </cell>
          <cell r="AF134">
            <v>299.2</v>
          </cell>
          <cell r="AH134">
            <v>0</v>
          </cell>
          <cell r="AI134">
            <v>0</v>
          </cell>
          <cell r="AJ134">
            <v>0</v>
          </cell>
          <cell r="AK134">
            <v>0</v>
          </cell>
          <cell r="AL134">
            <v>0</v>
          </cell>
          <cell r="AM134">
            <v>0</v>
          </cell>
          <cell r="AN134">
            <v>0</v>
          </cell>
          <cell r="AO134">
            <v>0</v>
          </cell>
          <cell r="AP134">
            <v>0</v>
          </cell>
          <cell r="AQ134">
            <v>0</v>
          </cell>
          <cell r="AR134">
            <v>0</v>
          </cell>
          <cell r="AS134">
            <v>0</v>
          </cell>
          <cell r="AT134">
            <v>0</v>
          </cell>
          <cell r="AU134">
            <v>0</v>
          </cell>
          <cell r="AV134">
            <v>0</v>
          </cell>
          <cell r="AW134">
            <v>0</v>
          </cell>
          <cell r="AX134">
            <v>0</v>
          </cell>
          <cell r="AY134">
            <v>0</v>
          </cell>
          <cell r="AZ134">
            <v>0</v>
          </cell>
          <cell r="BA134">
            <v>0</v>
          </cell>
          <cell r="BB134">
            <v>0</v>
          </cell>
          <cell r="BC134">
            <v>0</v>
          </cell>
          <cell r="BD134">
            <v>0</v>
          </cell>
          <cell r="BE134">
            <v>0</v>
          </cell>
          <cell r="BF134">
            <v>0</v>
          </cell>
          <cell r="BG134">
            <v>0</v>
          </cell>
          <cell r="BH134">
            <v>0</v>
          </cell>
          <cell r="BI134">
            <v>0</v>
          </cell>
          <cell r="BJ134">
            <v>0</v>
          </cell>
          <cell r="BK134">
            <v>0</v>
          </cell>
          <cell r="BL134">
            <v>1</v>
          </cell>
          <cell r="BM134">
            <v>0</v>
          </cell>
          <cell r="BN134">
            <v>299.2</v>
          </cell>
          <cell r="BO134">
            <v>1</v>
          </cell>
          <cell r="BP134" t="str">
            <v>SCAYNES HILL WTW</v>
          </cell>
          <cell r="BQ134">
            <v>1</v>
          </cell>
          <cell r="BS134"/>
        </row>
        <row r="135">
          <cell r="A135" t="str">
            <v>HIGHCROSS ALBOURNE WTW</v>
          </cell>
          <cell r="P135">
            <v>54.599999999999994</v>
          </cell>
          <cell r="S135">
            <v>181.99999999999997</v>
          </cell>
          <cell r="W135">
            <v>36.4</v>
          </cell>
          <cell r="AF135">
            <v>163.79999999999998</v>
          </cell>
          <cell r="AH135">
            <v>0</v>
          </cell>
          <cell r="AI135">
            <v>0</v>
          </cell>
          <cell r="AJ135">
            <v>0</v>
          </cell>
          <cell r="AK135">
            <v>0</v>
          </cell>
          <cell r="AL135">
            <v>0</v>
          </cell>
          <cell r="AM135">
            <v>0</v>
          </cell>
          <cell r="AN135">
            <v>0</v>
          </cell>
          <cell r="AO135">
            <v>0</v>
          </cell>
          <cell r="AP135">
            <v>0</v>
          </cell>
          <cell r="AQ135">
            <v>0</v>
          </cell>
          <cell r="AR135">
            <v>0</v>
          </cell>
          <cell r="AS135">
            <v>0</v>
          </cell>
          <cell r="AT135">
            <v>0</v>
          </cell>
          <cell r="AU135">
            <v>0</v>
          </cell>
          <cell r="AV135">
            <v>0.125</v>
          </cell>
          <cell r="AW135">
            <v>0</v>
          </cell>
          <cell r="AX135">
            <v>0</v>
          </cell>
          <cell r="AY135">
            <v>0.41666666666666663</v>
          </cell>
          <cell r="AZ135">
            <v>0</v>
          </cell>
          <cell r="BA135">
            <v>0</v>
          </cell>
          <cell r="BB135">
            <v>0</v>
          </cell>
          <cell r="BC135">
            <v>8.3333333333333343E-2</v>
          </cell>
          <cell r="BD135">
            <v>0</v>
          </cell>
          <cell r="BE135">
            <v>0</v>
          </cell>
          <cell r="BF135">
            <v>0</v>
          </cell>
          <cell r="BG135">
            <v>0</v>
          </cell>
          <cell r="BH135">
            <v>0</v>
          </cell>
          <cell r="BI135">
            <v>0</v>
          </cell>
          <cell r="BJ135">
            <v>0</v>
          </cell>
          <cell r="BK135">
            <v>0</v>
          </cell>
          <cell r="BL135">
            <v>0.375</v>
          </cell>
          <cell r="BM135">
            <v>0</v>
          </cell>
          <cell r="BN135">
            <v>436.79999999999995</v>
          </cell>
          <cell r="BO135">
            <v>1</v>
          </cell>
          <cell r="BP135" t="str">
            <v>GODDARDS GREEN WTW</v>
          </cell>
          <cell r="BQ135">
            <v>0.41666666666666663</v>
          </cell>
          <cell r="BR135" t="str">
            <v>SCAYNES HILL WTW</v>
          </cell>
          <cell r="BS135">
            <v>0.375</v>
          </cell>
        </row>
        <row r="136">
          <cell r="A136" t="str">
            <v>HIGHFIELDS ASHMANSWORTH WTW</v>
          </cell>
          <cell r="K136">
            <v>9.1</v>
          </cell>
          <cell r="Q136">
            <v>564.20000000000061</v>
          </cell>
          <cell r="AG136">
            <v>36.4</v>
          </cell>
          <cell r="AH136">
            <v>0</v>
          </cell>
          <cell r="AI136">
            <v>0</v>
          </cell>
          <cell r="AJ136">
            <v>0</v>
          </cell>
          <cell r="AK136">
            <v>0</v>
          </cell>
          <cell r="AL136">
            <v>0</v>
          </cell>
          <cell r="AM136">
            <v>0</v>
          </cell>
          <cell r="AN136">
            <v>0</v>
          </cell>
          <cell r="AO136">
            <v>0</v>
          </cell>
          <cell r="AP136">
            <v>0</v>
          </cell>
          <cell r="AQ136">
            <v>1.4925373134328342E-2</v>
          </cell>
          <cell r="AR136">
            <v>0</v>
          </cell>
          <cell r="AS136">
            <v>0</v>
          </cell>
          <cell r="AT136">
            <v>0</v>
          </cell>
          <cell r="AU136">
            <v>0</v>
          </cell>
          <cell r="AV136">
            <v>0</v>
          </cell>
          <cell r="AW136">
            <v>0.92537313432835833</v>
          </cell>
          <cell r="AX136">
            <v>0</v>
          </cell>
          <cell r="AY136">
            <v>0</v>
          </cell>
          <cell r="AZ136">
            <v>0</v>
          </cell>
          <cell r="BA136">
            <v>0</v>
          </cell>
          <cell r="BB136">
            <v>0</v>
          </cell>
          <cell r="BC136">
            <v>0</v>
          </cell>
          <cell r="BD136">
            <v>0</v>
          </cell>
          <cell r="BE136">
            <v>0</v>
          </cell>
          <cell r="BF136">
            <v>0</v>
          </cell>
          <cell r="BG136">
            <v>0</v>
          </cell>
          <cell r="BH136">
            <v>0</v>
          </cell>
          <cell r="BI136">
            <v>0</v>
          </cell>
          <cell r="BJ136">
            <v>0</v>
          </cell>
          <cell r="BK136">
            <v>0</v>
          </cell>
          <cell r="BL136">
            <v>0</v>
          </cell>
          <cell r="BM136">
            <v>5.9701492537313369E-2</v>
          </cell>
          <cell r="BN136">
            <v>609.70000000000061</v>
          </cell>
          <cell r="BO136">
            <v>1</v>
          </cell>
          <cell r="BP136" t="str">
            <v>FULLERTON WTW</v>
          </cell>
          <cell r="BQ136">
            <v>0.92537313432835833</v>
          </cell>
          <cell r="BR136" t="str">
            <v>SLOWHILL COPSE MARCHWOOD WTW</v>
          </cell>
          <cell r="BS136">
            <v>5.9701492537313369E-2</v>
          </cell>
        </row>
        <row r="137">
          <cell r="A137" t="str">
            <v>HIGHWOOD LANE ROOKLEY WTW</v>
          </cell>
          <cell r="AE137">
            <v>441.30000000000035</v>
          </cell>
          <cell r="AH137">
            <v>0</v>
          </cell>
          <cell r="AI137">
            <v>0</v>
          </cell>
          <cell r="AJ137">
            <v>0</v>
          </cell>
          <cell r="AK137">
            <v>0</v>
          </cell>
          <cell r="AL137">
            <v>0</v>
          </cell>
          <cell r="AM137">
            <v>0</v>
          </cell>
          <cell r="AN137">
            <v>0</v>
          </cell>
          <cell r="AO137">
            <v>0</v>
          </cell>
          <cell r="AP137">
            <v>0</v>
          </cell>
          <cell r="AQ137">
            <v>0</v>
          </cell>
          <cell r="AR137">
            <v>0</v>
          </cell>
          <cell r="AS137">
            <v>0</v>
          </cell>
          <cell r="AT137">
            <v>0</v>
          </cell>
          <cell r="AU137">
            <v>0</v>
          </cell>
          <cell r="AV137">
            <v>0</v>
          </cell>
          <cell r="AW137">
            <v>0</v>
          </cell>
          <cell r="AX137">
            <v>0</v>
          </cell>
          <cell r="AY137">
            <v>0</v>
          </cell>
          <cell r="AZ137">
            <v>0</v>
          </cell>
          <cell r="BA137">
            <v>0</v>
          </cell>
          <cell r="BB137">
            <v>0</v>
          </cell>
          <cell r="BC137">
            <v>0</v>
          </cell>
          <cell r="BD137">
            <v>0</v>
          </cell>
          <cell r="BE137">
            <v>0</v>
          </cell>
          <cell r="BF137">
            <v>0</v>
          </cell>
          <cell r="BG137">
            <v>0</v>
          </cell>
          <cell r="BH137">
            <v>0</v>
          </cell>
          <cell r="BI137">
            <v>0</v>
          </cell>
          <cell r="BJ137">
            <v>0</v>
          </cell>
          <cell r="BK137">
            <v>1</v>
          </cell>
          <cell r="BL137">
            <v>0</v>
          </cell>
          <cell r="BM137">
            <v>0</v>
          </cell>
          <cell r="BN137">
            <v>441.30000000000035</v>
          </cell>
          <cell r="BO137">
            <v>1</v>
          </cell>
          <cell r="BP137" t="str">
            <v>SANDOWN NEW WTW</v>
          </cell>
          <cell r="BQ137">
            <v>1</v>
          </cell>
          <cell r="BS137"/>
        </row>
        <row r="138">
          <cell r="A138" t="str">
            <v>HILLSIDE COTTAGES WEST STOKE W</v>
          </cell>
          <cell r="N138">
            <v>135.99999999999997</v>
          </cell>
          <cell r="AH138">
            <v>0</v>
          </cell>
          <cell r="AI138">
            <v>0</v>
          </cell>
          <cell r="AJ138">
            <v>0</v>
          </cell>
          <cell r="AK138">
            <v>0</v>
          </cell>
          <cell r="AL138">
            <v>0</v>
          </cell>
          <cell r="AM138">
            <v>0</v>
          </cell>
          <cell r="AN138">
            <v>0</v>
          </cell>
          <cell r="AO138">
            <v>0</v>
          </cell>
          <cell r="AP138">
            <v>0</v>
          </cell>
          <cell r="AQ138">
            <v>0</v>
          </cell>
          <cell r="AR138">
            <v>0</v>
          </cell>
          <cell r="AS138">
            <v>0</v>
          </cell>
          <cell r="AT138">
            <v>1</v>
          </cell>
          <cell r="AU138">
            <v>0</v>
          </cell>
          <cell r="AV138">
            <v>0</v>
          </cell>
          <cell r="AW138">
            <v>0</v>
          </cell>
          <cell r="AX138">
            <v>0</v>
          </cell>
          <cell r="AY138">
            <v>0</v>
          </cell>
          <cell r="AZ138">
            <v>0</v>
          </cell>
          <cell r="BA138">
            <v>0</v>
          </cell>
          <cell r="BB138">
            <v>0</v>
          </cell>
          <cell r="BC138">
            <v>0</v>
          </cell>
          <cell r="BD138">
            <v>0</v>
          </cell>
          <cell r="BE138">
            <v>0</v>
          </cell>
          <cell r="BF138">
            <v>0</v>
          </cell>
          <cell r="BG138">
            <v>0</v>
          </cell>
          <cell r="BH138">
            <v>0</v>
          </cell>
          <cell r="BI138">
            <v>0</v>
          </cell>
          <cell r="BJ138">
            <v>0</v>
          </cell>
          <cell r="BK138">
            <v>0</v>
          </cell>
          <cell r="BL138">
            <v>0</v>
          </cell>
          <cell r="BM138">
            <v>0</v>
          </cell>
          <cell r="BN138">
            <v>135.99999999999997</v>
          </cell>
          <cell r="BO138">
            <v>1</v>
          </cell>
          <cell r="BP138" t="str">
            <v>FORD CESS WTW</v>
          </cell>
          <cell r="BQ138">
            <v>1</v>
          </cell>
          <cell r="BS138"/>
        </row>
        <row r="139">
          <cell r="A139" t="str">
            <v>HOLLYCROFT EAST CHILTINGTON WT</v>
          </cell>
          <cell r="P139">
            <v>27.2</v>
          </cell>
          <cell r="S139">
            <v>81.599999999999994</v>
          </cell>
          <cell r="AH139">
            <v>0</v>
          </cell>
          <cell r="AI139">
            <v>0</v>
          </cell>
          <cell r="AJ139">
            <v>0</v>
          </cell>
          <cell r="AK139">
            <v>0</v>
          </cell>
          <cell r="AL139">
            <v>0</v>
          </cell>
          <cell r="AM139">
            <v>0</v>
          </cell>
          <cell r="AN139">
            <v>0</v>
          </cell>
          <cell r="AO139">
            <v>0</v>
          </cell>
          <cell r="AP139">
            <v>0</v>
          </cell>
          <cell r="AQ139">
            <v>0</v>
          </cell>
          <cell r="AR139">
            <v>0</v>
          </cell>
          <cell r="AS139">
            <v>0</v>
          </cell>
          <cell r="AT139">
            <v>0</v>
          </cell>
          <cell r="AU139">
            <v>0</v>
          </cell>
          <cell r="AV139">
            <v>0.25</v>
          </cell>
          <cell r="AW139">
            <v>0</v>
          </cell>
          <cell r="AX139">
            <v>0</v>
          </cell>
          <cell r="AY139">
            <v>0.75</v>
          </cell>
          <cell r="AZ139">
            <v>0</v>
          </cell>
          <cell r="BA139">
            <v>0</v>
          </cell>
          <cell r="BB139">
            <v>0</v>
          </cell>
          <cell r="BC139">
            <v>0</v>
          </cell>
          <cell r="BD139">
            <v>0</v>
          </cell>
          <cell r="BE139">
            <v>0</v>
          </cell>
          <cell r="BF139">
            <v>0</v>
          </cell>
          <cell r="BG139">
            <v>0</v>
          </cell>
          <cell r="BH139">
            <v>0</v>
          </cell>
          <cell r="BI139">
            <v>0</v>
          </cell>
          <cell r="BJ139">
            <v>0</v>
          </cell>
          <cell r="BK139">
            <v>0</v>
          </cell>
          <cell r="BL139">
            <v>0</v>
          </cell>
          <cell r="BM139">
            <v>0</v>
          </cell>
          <cell r="BN139">
            <v>108.8</v>
          </cell>
          <cell r="BO139">
            <v>1</v>
          </cell>
          <cell r="BP139" t="str">
            <v>GODDARDS GREEN WTW</v>
          </cell>
          <cell r="BQ139">
            <v>0.75</v>
          </cell>
          <cell r="BR139" t="str">
            <v>FORD WTW</v>
          </cell>
          <cell r="BS139">
            <v>0.25</v>
          </cell>
        </row>
        <row r="140">
          <cell r="A140" t="str">
            <v>HOOE WTW</v>
          </cell>
          <cell r="W140">
            <v>3312.399999999991</v>
          </cell>
          <cell r="AH140">
            <v>0</v>
          </cell>
          <cell r="AI140">
            <v>0</v>
          </cell>
          <cell r="AJ140">
            <v>0</v>
          </cell>
          <cell r="AK140">
            <v>0</v>
          </cell>
          <cell r="AL140">
            <v>0</v>
          </cell>
          <cell r="AM140">
            <v>0</v>
          </cell>
          <cell r="AN140">
            <v>0</v>
          </cell>
          <cell r="AO140">
            <v>0</v>
          </cell>
          <cell r="AP140">
            <v>0</v>
          </cell>
          <cell r="AQ140">
            <v>0</v>
          </cell>
          <cell r="AR140">
            <v>0</v>
          </cell>
          <cell r="AS140">
            <v>0</v>
          </cell>
          <cell r="AT140">
            <v>0</v>
          </cell>
          <cell r="AU140">
            <v>0</v>
          </cell>
          <cell r="AV140">
            <v>0</v>
          </cell>
          <cell r="AW140">
            <v>0</v>
          </cell>
          <cell r="AX140">
            <v>0</v>
          </cell>
          <cell r="AY140">
            <v>0</v>
          </cell>
          <cell r="AZ140">
            <v>0</v>
          </cell>
          <cell r="BA140">
            <v>0</v>
          </cell>
          <cell r="BB140">
            <v>0</v>
          </cell>
          <cell r="BC140">
            <v>1</v>
          </cell>
          <cell r="BD140">
            <v>0</v>
          </cell>
          <cell r="BE140">
            <v>0</v>
          </cell>
          <cell r="BF140">
            <v>0</v>
          </cell>
          <cell r="BG140">
            <v>0</v>
          </cell>
          <cell r="BH140">
            <v>0</v>
          </cell>
          <cell r="BI140">
            <v>0</v>
          </cell>
          <cell r="BJ140">
            <v>0</v>
          </cell>
          <cell r="BK140">
            <v>0</v>
          </cell>
          <cell r="BL140">
            <v>0</v>
          </cell>
          <cell r="BM140">
            <v>0</v>
          </cell>
          <cell r="BN140">
            <v>3312.399999999991</v>
          </cell>
          <cell r="BO140">
            <v>1</v>
          </cell>
          <cell r="BP140" t="str">
            <v>HAILSHAM NORTH WTW</v>
          </cell>
          <cell r="BQ140">
            <v>1</v>
          </cell>
          <cell r="BS140"/>
        </row>
        <row r="141">
          <cell r="A141" t="str">
            <v>HORSMONDEN WTW</v>
          </cell>
          <cell r="D141">
            <v>991.80000000000098</v>
          </cell>
          <cell r="H141">
            <v>3139.3999999999928</v>
          </cell>
          <cell r="M141">
            <v>18.2</v>
          </cell>
          <cell r="V141">
            <v>18.2</v>
          </cell>
          <cell r="X141">
            <v>336.59999999999985</v>
          </cell>
          <cell r="AA141">
            <v>4189.7999999999829</v>
          </cell>
          <cell r="AD141">
            <v>54.599999999999994</v>
          </cell>
          <cell r="AH141">
            <v>0</v>
          </cell>
          <cell r="AI141">
            <v>0</v>
          </cell>
          <cell r="AJ141">
            <v>0.11336671010218821</v>
          </cell>
          <cell r="AK141">
            <v>0</v>
          </cell>
          <cell r="AL141">
            <v>0</v>
          </cell>
          <cell r="AM141">
            <v>0</v>
          </cell>
          <cell r="AN141">
            <v>0.35884598678645746</v>
          </cell>
          <cell r="AO141">
            <v>0</v>
          </cell>
          <cell r="AP141">
            <v>0</v>
          </cell>
          <cell r="AQ141">
            <v>0</v>
          </cell>
          <cell r="AR141">
            <v>0</v>
          </cell>
          <cell r="AS141">
            <v>2.0803328532565269E-3</v>
          </cell>
          <cell r="AT141">
            <v>0</v>
          </cell>
          <cell r="AU141">
            <v>0</v>
          </cell>
          <cell r="AV141">
            <v>0</v>
          </cell>
          <cell r="AW141">
            <v>0</v>
          </cell>
          <cell r="AX141">
            <v>0</v>
          </cell>
          <cell r="AY141">
            <v>0</v>
          </cell>
          <cell r="AZ141">
            <v>0</v>
          </cell>
          <cell r="BA141">
            <v>0</v>
          </cell>
          <cell r="BB141">
            <v>2.0803328532565269E-3</v>
          </cell>
          <cell r="BC141">
            <v>0</v>
          </cell>
          <cell r="BD141">
            <v>3.8474727384953111E-2</v>
          </cell>
          <cell r="BE141">
            <v>0</v>
          </cell>
          <cell r="BF141">
            <v>0</v>
          </cell>
          <cell r="BG141">
            <v>0.47891091146011877</v>
          </cell>
          <cell r="BH141">
            <v>0</v>
          </cell>
          <cell r="BI141">
            <v>0</v>
          </cell>
          <cell r="BJ141">
            <v>6.2409985597695807E-3</v>
          </cell>
          <cell r="BK141">
            <v>0</v>
          </cell>
          <cell r="BL141">
            <v>0</v>
          </cell>
          <cell r="BM141">
            <v>0</v>
          </cell>
          <cell r="BN141">
            <v>8748.5999999999749</v>
          </cell>
          <cell r="BO141">
            <v>1</v>
          </cell>
          <cell r="BP141" t="str">
            <v>MOTNEY HILL WTW</v>
          </cell>
          <cell r="BQ141">
            <v>0.47891091146011877</v>
          </cell>
          <cell r="BR141" t="str">
            <v>AYLESFORD WTW</v>
          </cell>
          <cell r="BS141">
            <v>0.35884598678645746</v>
          </cell>
        </row>
        <row r="142">
          <cell r="A142" t="str">
            <v>HORSTED KEYNES WTW</v>
          </cell>
          <cell r="P142">
            <v>468.39999999999981</v>
          </cell>
          <cell r="S142">
            <v>764.40000000000043</v>
          </cell>
          <cell r="X142">
            <v>72.8</v>
          </cell>
          <cell r="AF142">
            <v>418.59999999999985</v>
          </cell>
          <cell r="AH142">
            <v>0</v>
          </cell>
          <cell r="AI142">
            <v>0</v>
          </cell>
          <cell r="AJ142">
            <v>0</v>
          </cell>
          <cell r="AK142">
            <v>0</v>
          </cell>
          <cell r="AL142">
            <v>0</v>
          </cell>
          <cell r="AM142">
            <v>0</v>
          </cell>
          <cell r="AN142">
            <v>0</v>
          </cell>
          <cell r="AO142">
            <v>0</v>
          </cell>
          <cell r="AP142">
            <v>0</v>
          </cell>
          <cell r="AQ142">
            <v>0</v>
          </cell>
          <cell r="AR142">
            <v>0</v>
          </cell>
          <cell r="AS142">
            <v>0</v>
          </cell>
          <cell r="AT142">
            <v>0</v>
          </cell>
          <cell r="AU142">
            <v>0</v>
          </cell>
          <cell r="AV142">
            <v>0.27166222016007413</v>
          </cell>
          <cell r="AW142">
            <v>0</v>
          </cell>
          <cell r="AX142">
            <v>0</v>
          </cell>
          <cell r="AY142">
            <v>0.44333603990256376</v>
          </cell>
          <cell r="AZ142">
            <v>0</v>
          </cell>
          <cell r="BA142">
            <v>0</v>
          </cell>
          <cell r="BB142">
            <v>0</v>
          </cell>
          <cell r="BC142">
            <v>0</v>
          </cell>
          <cell r="BD142">
            <v>4.2222479990720332E-2</v>
          </cell>
          <cell r="BE142">
            <v>0</v>
          </cell>
          <cell r="BF142">
            <v>0</v>
          </cell>
          <cell r="BG142">
            <v>0</v>
          </cell>
          <cell r="BH142">
            <v>0</v>
          </cell>
          <cell r="BI142">
            <v>0</v>
          </cell>
          <cell r="BJ142">
            <v>0</v>
          </cell>
          <cell r="BK142">
            <v>0</v>
          </cell>
          <cell r="BL142">
            <v>0.24277925994664182</v>
          </cell>
          <cell r="BM142">
            <v>0</v>
          </cell>
          <cell r="BN142">
            <v>1724.2</v>
          </cell>
          <cell r="BO142">
            <v>1</v>
          </cell>
          <cell r="BP142" t="str">
            <v>GODDARDS GREEN WTW</v>
          </cell>
          <cell r="BQ142">
            <v>0.44333603990256376</v>
          </cell>
          <cell r="BR142" t="str">
            <v>FORD WTW</v>
          </cell>
          <cell r="BS142">
            <v>0.27166222016007413</v>
          </cell>
        </row>
        <row r="143">
          <cell r="A143" t="str">
            <v>HOUGHTON WTW</v>
          </cell>
          <cell r="P143">
            <v>136.49999999999997</v>
          </cell>
          <cell r="S143">
            <v>9.1</v>
          </cell>
          <cell r="AH143">
            <v>0</v>
          </cell>
          <cell r="AI143">
            <v>0</v>
          </cell>
          <cell r="AJ143">
            <v>0</v>
          </cell>
          <cell r="AK143">
            <v>0</v>
          </cell>
          <cell r="AL143">
            <v>0</v>
          </cell>
          <cell r="AM143">
            <v>0</v>
          </cell>
          <cell r="AN143">
            <v>0</v>
          </cell>
          <cell r="AO143">
            <v>0</v>
          </cell>
          <cell r="AP143">
            <v>0</v>
          </cell>
          <cell r="AQ143">
            <v>0</v>
          </cell>
          <cell r="AR143">
            <v>0</v>
          </cell>
          <cell r="AS143">
            <v>0</v>
          </cell>
          <cell r="AT143">
            <v>0</v>
          </cell>
          <cell r="AU143">
            <v>0</v>
          </cell>
          <cell r="AV143">
            <v>0.9375</v>
          </cell>
          <cell r="AW143">
            <v>0</v>
          </cell>
          <cell r="AX143">
            <v>0</v>
          </cell>
          <cell r="AY143">
            <v>6.2500000000000014E-2</v>
          </cell>
          <cell r="AZ143">
            <v>0</v>
          </cell>
          <cell r="BA143">
            <v>0</v>
          </cell>
          <cell r="BB143">
            <v>0</v>
          </cell>
          <cell r="BC143">
            <v>0</v>
          </cell>
          <cell r="BD143">
            <v>0</v>
          </cell>
          <cell r="BE143">
            <v>0</v>
          </cell>
          <cell r="BF143">
            <v>0</v>
          </cell>
          <cell r="BG143">
            <v>0</v>
          </cell>
          <cell r="BH143">
            <v>0</v>
          </cell>
          <cell r="BI143">
            <v>0</v>
          </cell>
          <cell r="BJ143">
            <v>0</v>
          </cell>
          <cell r="BK143">
            <v>0</v>
          </cell>
          <cell r="BL143">
            <v>0</v>
          </cell>
          <cell r="BM143">
            <v>0</v>
          </cell>
          <cell r="BN143">
            <v>145.59999999999997</v>
          </cell>
          <cell r="BO143">
            <v>1</v>
          </cell>
          <cell r="BP143" t="str">
            <v>FORD WTW</v>
          </cell>
          <cell r="BQ143">
            <v>0.9375</v>
          </cell>
          <cell r="BR143" t="str">
            <v>GODDARDS GREEN WTW</v>
          </cell>
          <cell r="BS143">
            <v>6.2500000000000014E-2</v>
          </cell>
        </row>
        <row r="144">
          <cell r="A144" t="str">
            <v>HURST GREEN WTW</v>
          </cell>
          <cell r="D144">
            <v>557.60000000000036</v>
          </cell>
          <cell r="W144">
            <v>2107.9999999999941</v>
          </cell>
          <cell r="AH144">
            <v>0</v>
          </cell>
          <cell r="AI144">
            <v>0</v>
          </cell>
          <cell r="AJ144">
            <v>0.20918367346938832</v>
          </cell>
          <cell r="AK144">
            <v>0</v>
          </cell>
          <cell r="AL144">
            <v>0</v>
          </cell>
          <cell r="AM144">
            <v>0</v>
          </cell>
          <cell r="AN144">
            <v>0</v>
          </cell>
          <cell r="AO144">
            <v>0</v>
          </cell>
          <cell r="AP144">
            <v>0</v>
          </cell>
          <cell r="AQ144">
            <v>0</v>
          </cell>
          <cell r="AR144">
            <v>0</v>
          </cell>
          <cell r="AS144">
            <v>0</v>
          </cell>
          <cell r="AT144">
            <v>0</v>
          </cell>
          <cell r="AU144">
            <v>0</v>
          </cell>
          <cell r="AV144">
            <v>0</v>
          </cell>
          <cell r="AW144">
            <v>0</v>
          </cell>
          <cell r="AX144">
            <v>0</v>
          </cell>
          <cell r="AY144">
            <v>0</v>
          </cell>
          <cell r="AZ144">
            <v>0</v>
          </cell>
          <cell r="BA144">
            <v>0</v>
          </cell>
          <cell r="BB144">
            <v>0</v>
          </cell>
          <cell r="BC144">
            <v>0.79081632653061162</v>
          </cell>
          <cell r="BD144">
            <v>0</v>
          </cell>
          <cell r="BE144">
            <v>0</v>
          </cell>
          <cell r="BF144">
            <v>0</v>
          </cell>
          <cell r="BG144">
            <v>0</v>
          </cell>
          <cell r="BH144">
            <v>0</v>
          </cell>
          <cell r="BI144">
            <v>0</v>
          </cell>
          <cell r="BJ144">
            <v>0</v>
          </cell>
          <cell r="BK144">
            <v>0</v>
          </cell>
          <cell r="BL144">
            <v>0</v>
          </cell>
          <cell r="BM144">
            <v>0</v>
          </cell>
          <cell r="BN144">
            <v>2665.5999999999945</v>
          </cell>
          <cell r="BO144">
            <v>1</v>
          </cell>
          <cell r="BP144" t="str">
            <v>HAILSHAM NORTH WTW</v>
          </cell>
          <cell r="BQ144">
            <v>0.79081632653061162</v>
          </cell>
          <cell r="BR144" t="str">
            <v>ASHFORD WTW</v>
          </cell>
          <cell r="BS144">
            <v>0.20918367346938832</v>
          </cell>
        </row>
        <row r="145">
          <cell r="A145" t="str">
            <v>ICKLESHAM WTW</v>
          </cell>
          <cell r="D145">
            <v>1092.0000000000011</v>
          </cell>
          <cell r="W145">
            <v>345.7999999999999</v>
          </cell>
          <cell r="AH145">
            <v>0</v>
          </cell>
          <cell r="AI145">
            <v>0</v>
          </cell>
          <cell r="AJ145">
            <v>0.75949367088607611</v>
          </cell>
          <cell r="AK145">
            <v>0</v>
          </cell>
          <cell r="AL145">
            <v>0</v>
          </cell>
          <cell r="AM145">
            <v>0</v>
          </cell>
          <cell r="AN145">
            <v>0</v>
          </cell>
          <cell r="AO145">
            <v>0</v>
          </cell>
          <cell r="AP145">
            <v>0</v>
          </cell>
          <cell r="AQ145">
            <v>0</v>
          </cell>
          <cell r="AR145">
            <v>0</v>
          </cell>
          <cell r="AS145">
            <v>0</v>
          </cell>
          <cell r="AT145">
            <v>0</v>
          </cell>
          <cell r="AU145">
            <v>0</v>
          </cell>
          <cell r="AV145">
            <v>0</v>
          </cell>
          <cell r="AW145">
            <v>0</v>
          </cell>
          <cell r="AX145">
            <v>0</v>
          </cell>
          <cell r="AY145">
            <v>0</v>
          </cell>
          <cell r="AZ145">
            <v>0</v>
          </cell>
          <cell r="BA145">
            <v>0</v>
          </cell>
          <cell r="BB145">
            <v>0</v>
          </cell>
          <cell r="BC145">
            <v>0.24050632911392381</v>
          </cell>
          <cell r="BD145">
            <v>0</v>
          </cell>
          <cell r="BE145">
            <v>0</v>
          </cell>
          <cell r="BF145">
            <v>0</v>
          </cell>
          <cell r="BG145">
            <v>0</v>
          </cell>
          <cell r="BH145">
            <v>0</v>
          </cell>
          <cell r="BI145">
            <v>0</v>
          </cell>
          <cell r="BJ145">
            <v>0</v>
          </cell>
          <cell r="BK145">
            <v>0</v>
          </cell>
          <cell r="BL145">
            <v>0</v>
          </cell>
          <cell r="BM145">
            <v>0</v>
          </cell>
          <cell r="BN145">
            <v>1437.8000000000011</v>
          </cell>
          <cell r="BO145">
            <v>1</v>
          </cell>
          <cell r="BP145" t="str">
            <v>ASHFORD WTW</v>
          </cell>
          <cell r="BQ145">
            <v>0.75949367088607611</v>
          </cell>
          <cell r="BR145" t="str">
            <v>HAILSHAM NORTH WTW</v>
          </cell>
          <cell r="BS145">
            <v>0.24050632911392381</v>
          </cell>
        </row>
        <row r="146">
          <cell r="A146" t="str">
            <v>IDEN GREEN WTW</v>
          </cell>
          <cell r="D146">
            <v>1631.999999999997</v>
          </cell>
          <cell r="AH146">
            <v>0</v>
          </cell>
          <cell r="AI146">
            <v>0</v>
          </cell>
          <cell r="AJ146">
            <v>1</v>
          </cell>
          <cell r="AK146">
            <v>0</v>
          </cell>
          <cell r="AL146">
            <v>0</v>
          </cell>
          <cell r="AM146">
            <v>0</v>
          </cell>
          <cell r="AN146">
            <v>0</v>
          </cell>
          <cell r="AO146">
            <v>0</v>
          </cell>
          <cell r="AP146">
            <v>0</v>
          </cell>
          <cell r="AQ146">
            <v>0</v>
          </cell>
          <cell r="AR146">
            <v>0</v>
          </cell>
          <cell r="AS146">
            <v>0</v>
          </cell>
          <cell r="AT146">
            <v>0</v>
          </cell>
          <cell r="AU146">
            <v>0</v>
          </cell>
          <cell r="AV146">
            <v>0</v>
          </cell>
          <cell r="AW146">
            <v>0</v>
          </cell>
          <cell r="AX146">
            <v>0</v>
          </cell>
          <cell r="AY146">
            <v>0</v>
          </cell>
          <cell r="AZ146">
            <v>0</v>
          </cell>
          <cell r="BA146">
            <v>0</v>
          </cell>
          <cell r="BB146">
            <v>0</v>
          </cell>
          <cell r="BC146">
            <v>0</v>
          </cell>
          <cell r="BD146">
            <v>0</v>
          </cell>
          <cell r="BE146">
            <v>0</v>
          </cell>
          <cell r="BF146">
            <v>0</v>
          </cell>
          <cell r="BG146">
            <v>0</v>
          </cell>
          <cell r="BH146">
            <v>0</v>
          </cell>
          <cell r="BI146">
            <v>0</v>
          </cell>
          <cell r="BJ146">
            <v>0</v>
          </cell>
          <cell r="BK146">
            <v>0</v>
          </cell>
          <cell r="BL146">
            <v>0</v>
          </cell>
          <cell r="BM146">
            <v>0</v>
          </cell>
          <cell r="BN146">
            <v>1631.999999999997</v>
          </cell>
          <cell r="BO146">
            <v>1</v>
          </cell>
          <cell r="BP146" t="str">
            <v>ASHFORD WTW</v>
          </cell>
          <cell r="BQ146">
            <v>1</v>
          </cell>
          <cell r="BS146"/>
        </row>
        <row r="147">
          <cell r="A147" t="str">
            <v>IDEN WTW</v>
          </cell>
          <cell r="D147">
            <v>3020.9999999999941</v>
          </cell>
          <cell r="AA147">
            <v>36.4</v>
          </cell>
          <cell r="AD147">
            <v>18.2</v>
          </cell>
          <cell r="AH147">
            <v>0</v>
          </cell>
          <cell r="AI147">
            <v>0</v>
          </cell>
          <cell r="AJ147">
            <v>0.98224736636753807</v>
          </cell>
          <cell r="AK147">
            <v>0</v>
          </cell>
          <cell r="AL147">
            <v>0</v>
          </cell>
          <cell r="AM147">
            <v>0</v>
          </cell>
          <cell r="AN147">
            <v>0</v>
          </cell>
          <cell r="AO147">
            <v>0</v>
          </cell>
          <cell r="AP147">
            <v>0</v>
          </cell>
          <cell r="AQ147">
            <v>0</v>
          </cell>
          <cell r="AR147">
            <v>0</v>
          </cell>
          <cell r="AS147">
            <v>0</v>
          </cell>
          <cell r="AT147">
            <v>0</v>
          </cell>
          <cell r="AU147">
            <v>0</v>
          </cell>
          <cell r="AV147">
            <v>0</v>
          </cell>
          <cell r="AW147">
            <v>0</v>
          </cell>
          <cell r="AX147">
            <v>0</v>
          </cell>
          <cell r="AY147">
            <v>0</v>
          </cell>
          <cell r="AZ147">
            <v>0</v>
          </cell>
          <cell r="BA147">
            <v>0</v>
          </cell>
          <cell r="BB147">
            <v>0</v>
          </cell>
          <cell r="BC147">
            <v>0</v>
          </cell>
          <cell r="BD147">
            <v>0</v>
          </cell>
          <cell r="BE147">
            <v>0</v>
          </cell>
          <cell r="BF147">
            <v>0</v>
          </cell>
          <cell r="BG147">
            <v>1.1835089088307995E-2</v>
          </cell>
          <cell r="BH147">
            <v>0</v>
          </cell>
          <cell r="BI147">
            <v>0</v>
          </cell>
          <cell r="BJ147">
            <v>5.9175445441539973E-3</v>
          </cell>
          <cell r="BK147">
            <v>0</v>
          </cell>
          <cell r="BL147">
            <v>0</v>
          </cell>
          <cell r="BM147">
            <v>0</v>
          </cell>
          <cell r="BN147">
            <v>3075.599999999994</v>
          </cell>
          <cell r="BO147">
            <v>1</v>
          </cell>
          <cell r="BP147" t="str">
            <v>ASHFORD WTW</v>
          </cell>
          <cell r="BQ147">
            <v>0.98224736636753807</v>
          </cell>
          <cell r="BR147" t="str">
            <v>MOTNEY HILL WTW</v>
          </cell>
          <cell r="BS147">
            <v>1.1835089088307995E-2</v>
          </cell>
        </row>
        <row r="148">
          <cell r="A148" t="str">
            <v>ITCHINGFIELD WTW</v>
          </cell>
          <cell r="P148">
            <v>190.39999999999995</v>
          </cell>
          <cell r="S148">
            <v>81.599999999999994</v>
          </cell>
          <cell r="AH148">
            <v>0</v>
          </cell>
          <cell r="AI148">
            <v>0</v>
          </cell>
          <cell r="AJ148">
            <v>0</v>
          </cell>
          <cell r="AK148">
            <v>0</v>
          </cell>
          <cell r="AL148">
            <v>0</v>
          </cell>
          <cell r="AM148">
            <v>0</v>
          </cell>
          <cell r="AN148">
            <v>0</v>
          </cell>
          <cell r="AO148">
            <v>0</v>
          </cell>
          <cell r="AP148">
            <v>0</v>
          </cell>
          <cell r="AQ148">
            <v>0</v>
          </cell>
          <cell r="AR148">
            <v>0</v>
          </cell>
          <cell r="AS148">
            <v>0</v>
          </cell>
          <cell r="AT148">
            <v>0</v>
          </cell>
          <cell r="AU148">
            <v>0</v>
          </cell>
          <cell r="AV148">
            <v>0.7</v>
          </cell>
          <cell r="AW148">
            <v>0</v>
          </cell>
          <cell r="AX148">
            <v>0</v>
          </cell>
          <cell r="AY148">
            <v>0.30000000000000004</v>
          </cell>
          <cell r="AZ148">
            <v>0</v>
          </cell>
          <cell r="BA148">
            <v>0</v>
          </cell>
          <cell r="BB148">
            <v>0</v>
          </cell>
          <cell r="BC148">
            <v>0</v>
          </cell>
          <cell r="BD148">
            <v>0</v>
          </cell>
          <cell r="BE148">
            <v>0</v>
          </cell>
          <cell r="BF148">
            <v>0</v>
          </cell>
          <cell r="BG148">
            <v>0</v>
          </cell>
          <cell r="BH148">
            <v>0</v>
          </cell>
          <cell r="BI148">
            <v>0</v>
          </cell>
          <cell r="BJ148">
            <v>0</v>
          </cell>
          <cell r="BK148">
            <v>0</v>
          </cell>
          <cell r="BL148">
            <v>0</v>
          </cell>
          <cell r="BM148">
            <v>0</v>
          </cell>
          <cell r="BN148">
            <v>271.99999999999994</v>
          </cell>
          <cell r="BO148">
            <v>1</v>
          </cell>
          <cell r="BP148" t="str">
            <v>FORD WTW</v>
          </cell>
          <cell r="BQ148">
            <v>0.7</v>
          </cell>
          <cell r="BR148" t="str">
            <v>GODDARDS GREEN WTW</v>
          </cell>
          <cell r="BS148">
            <v>0.30000000000000004</v>
          </cell>
        </row>
        <row r="149">
          <cell r="A149" t="str">
            <v>IVY DOWN LANE OAKLEY WTW</v>
          </cell>
          <cell r="K149">
            <v>273.00000000000006</v>
          </cell>
          <cell r="Q149">
            <v>3439.6000000000035</v>
          </cell>
          <cell r="AG149">
            <v>4914.0000000000146</v>
          </cell>
          <cell r="AH149">
            <v>0</v>
          </cell>
          <cell r="AI149">
            <v>0</v>
          </cell>
          <cell r="AJ149">
            <v>0</v>
          </cell>
          <cell r="AK149">
            <v>0</v>
          </cell>
          <cell r="AL149">
            <v>0</v>
          </cell>
          <cell r="AM149">
            <v>0</v>
          </cell>
          <cell r="AN149">
            <v>0</v>
          </cell>
          <cell r="AO149">
            <v>0</v>
          </cell>
          <cell r="AP149">
            <v>0</v>
          </cell>
          <cell r="AQ149">
            <v>3.1646303294461255E-2</v>
          </cell>
          <cell r="AR149">
            <v>0</v>
          </cell>
          <cell r="AS149">
            <v>0</v>
          </cell>
          <cell r="AT149">
            <v>0</v>
          </cell>
          <cell r="AU149">
            <v>0</v>
          </cell>
          <cell r="AV149">
            <v>0</v>
          </cell>
          <cell r="AW149">
            <v>0.39872023740523455</v>
          </cell>
          <cell r="AX149">
            <v>0</v>
          </cell>
          <cell r="AY149">
            <v>0</v>
          </cell>
          <cell r="AZ149">
            <v>0</v>
          </cell>
          <cell r="BA149">
            <v>0</v>
          </cell>
          <cell r="BB149">
            <v>0</v>
          </cell>
          <cell r="BC149">
            <v>0</v>
          </cell>
          <cell r="BD149">
            <v>0</v>
          </cell>
          <cell r="BE149">
            <v>0</v>
          </cell>
          <cell r="BF149">
            <v>0</v>
          </cell>
          <cell r="BG149">
            <v>0</v>
          </cell>
          <cell r="BH149">
            <v>0</v>
          </cell>
          <cell r="BI149">
            <v>0</v>
          </cell>
          <cell r="BJ149">
            <v>0</v>
          </cell>
          <cell r="BK149">
            <v>0</v>
          </cell>
          <cell r="BL149">
            <v>0</v>
          </cell>
          <cell r="BM149">
            <v>0.56963345930030418</v>
          </cell>
          <cell r="BN149">
            <v>8626.6000000000186</v>
          </cell>
          <cell r="BO149">
            <v>1</v>
          </cell>
          <cell r="BP149" t="str">
            <v>SLOWHILL COPSE MARCHWOOD WTW</v>
          </cell>
          <cell r="BQ149">
            <v>0.56963345930030418</v>
          </cell>
          <cell r="BR149" t="str">
            <v>FULLERTON WTW</v>
          </cell>
          <cell r="BS149">
            <v>0.39872023740523455</v>
          </cell>
        </row>
        <row r="150">
          <cell r="A150" t="str">
            <v>IVYCHURCH WTW</v>
          </cell>
          <cell r="D150">
            <v>367.2000000000001</v>
          </cell>
          <cell r="AH150">
            <v>0</v>
          </cell>
          <cell r="AI150">
            <v>0</v>
          </cell>
          <cell r="AJ150">
            <v>1</v>
          </cell>
          <cell r="AK150">
            <v>0</v>
          </cell>
          <cell r="AL150">
            <v>0</v>
          </cell>
          <cell r="AM150">
            <v>0</v>
          </cell>
          <cell r="AN150">
            <v>0</v>
          </cell>
          <cell r="AO150">
            <v>0</v>
          </cell>
          <cell r="AP150">
            <v>0</v>
          </cell>
          <cell r="AQ150">
            <v>0</v>
          </cell>
          <cell r="AR150">
            <v>0</v>
          </cell>
          <cell r="AS150">
            <v>0</v>
          </cell>
          <cell r="AT150">
            <v>0</v>
          </cell>
          <cell r="AU150">
            <v>0</v>
          </cell>
          <cell r="AV150">
            <v>0</v>
          </cell>
          <cell r="AW150">
            <v>0</v>
          </cell>
          <cell r="AX150">
            <v>0</v>
          </cell>
          <cell r="AY150">
            <v>0</v>
          </cell>
          <cell r="AZ150">
            <v>0</v>
          </cell>
          <cell r="BA150">
            <v>0</v>
          </cell>
          <cell r="BB150">
            <v>0</v>
          </cell>
          <cell r="BC150">
            <v>0</v>
          </cell>
          <cell r="BD150">
            <v>0</v>
          </cell>
          <cell r="BE150">
            <v>0</v>
          </cell>
          <cell r="BF150">
            <v>0</v>
          </cell>
          <cell r="BG150">
            <v>0</v>
          </cell>
          <cell r="BH150">
            <v>0</v>
          </cell>
          <cell r="BI150">
            <v>0</v>
          </cell>
          <cell r="BJ150">
            <v>0</v>
          </cell>
          <cell r="BK150">
            <v>0</v>
          </cell>
          <cell r="BL150">
            <v>0</v>
          </cell>
          <cell r="BM150">
            <v>0</v>
          </cell>
          <cell r="BN150">
            <v>367.2000000000001</v>
          </cell>
          <cell r="BO150">
            <v>1</v>
          </cell>
          <cell r="BP150" t="str">
            <v>ASHFORD WTW</v>
          </cell>
          <cell r="BQ150">
            <v>1</v>
          </cell>
          <cell r="BS150"/>
        </row>
        <row r="151">
          <cell r="A151" t="str">
            <v>KILNDOWN WTW</v>
          </cell>
          <cell r="D151">
            <v>473.19999999999982</v>
          </cell>
          <cell r="H151">
            <v>1001.000000000001</v>
          </cell>
          <cell r="M151">
            <v>36.4</v>
          </cell>
          <cell r="X151">
            <v>18.2</v>
          </cell>
          <cell r="AH151">
            <v>0</v>
          </cell>
          <cell r="AI151">
            <v>0</v>
          </cell>
          <cell r="AJ151">
            <v>0.30952380952380926</v>
          </cell>
          <cell r="AK151">
            <v>0</v>
          </cell>
          <cell r="AL151">
            <v>0</v>
          </cell>
          <cell r="AM151">
            <v>0</v>
          </cell>
          <cell r="AN151">
            <v>0.6547619047619051</v>
          </cell>
          <cell r="AO151">
            <v>0</v>
          </cell>
          <cell r="AP151">
            <v>0</v>
          </cell>
          <cell r="AQ151">
            <v>0</v>
          </cell>
          <cell r="AR151">
            <v>0</v>
          </cell>
          <cell r="AS151">
            <v>2.3809523809523794E-2</v>
          </cell>
          <cell r="AT151">
            <v>0</v>
          </cell>
          <cell r="AU151">
            <v>0</v>
          </cell>
          <cell r="AV151">
            <v>0</v>
          </cell>
          <cell r="AW151">
            <v>0</v>
          </cell>
          <cell r="AX151">
            <v>0</v>
          </cell>
          <cell r="AY151">
            <v>0</v>
          </cell>
          <cell r="AZ151">
            <v>0</v>
          </cell>
          <cell r="BA151">
            <v>0</v>
          </cell>
          <cell r="BB151">
            <v>0</v>
          </cell>
          <cell r="BC151">
            <v>0</v>
          </cell>
          <cell r="BD151">
            <v>1.1904761904761897E-2</v>
          </cell>
          <cell r="BE151">
            <v>0</v>
          </cell>
          <cell r="BF151">
            <v>0</v>
          </cell>
          <cell r="BG151">
            <v>0</v>
          </cell>
          <cell r="BH151">
            <v>0</v>
          </cell>
          <cell r="BI151">
            <v>0</v>
          </cell>
          <cell r="BJ151">
            <v>0</v>
          </cell>
          <cell r="BK151">
            <v>0</v>
          </cell>
          <cell r="BL151">
            <v>0</v>
          </cell>
          <cell r="BM151">
            <v>0</v>
          </cell>
          <cell r="BN151">
            <v>1528.8000000000009</v>
          </cell>
          <cell r="BO151">
            <v>1</v>
          </cell>
          <cell r="BP151" t="str">
            <v>AYLESFORD WTW</v>
          </cell>
          <cell r="BQ151">
            <v>0.6547619047619051</v>
          </cell>
          <cell r="BR151" t="str">
            <v>ASHFORD WTW</v>
          </cell>
          <cell r="BS151">
            <v>0.30952380952380926</v>
          </cell>
        </row>
        <row r="152">
          <cell r="A152" t="str">
            <v>KINGS SOMBORNE WTW</v>
          </cell>
          <cell r="K152">
            <v>218.40000000000003</v>
          </cell>
          <cell r="Q152">
            <v>1346.1999999999991</v>
          </cell>
          <cell r="AG152">
            <v>3310.4999999999977</v>
          </cell>
          <cell r="AH152">
            <v>0</v>
          </cell>
          <cell r="AI152">
            <v>0</v>
          </cell>
          <cell r="AJ152">
            <v>0</v>
          </cell>
          <cell r="AK152">
            <v>0</v>
          </cell>
          <cell r="AL152">
            <v>0</v>
          </cell>
          <cell r="AM152">
            <v>0</v>
          </cell>
          <cell r="AN152">
            <v>0</v>
          </cell>
          <cell r="AO152">
            <v>0</v>
          </cell>
          <cell r="AP152">
            <v>0</v>
          </cell>
          <cell r="AQ152">
            <v>4.4799081044491429E-2</v>
          </cell>
          <cell r="AR152">
            <v>0</v>
          </cell>
          <cell r="AS152">
            <v>0</v>
          </cell>
          <cell r="AT152">
            <v>0</v>
          </cell>
          <cell r="AU152">
            <v>0</v>
          </cell>
          <cell r="AV152">
            <v>0</v>
          </cell>
          <cell r="AW152">
            <v>0.27613792537588971</v>
          </cell>
          <cell r="AX152">
            <v>0</v>
          </cell>
          <cell r="AY152">
            <v>0</v>
          </cell>
          <cell r="AZ152">
            <v>0</v>
          </cell>
          <cell r="BA152">
            <v>0</v>
          </cell>
          <cell r="BB152">
            <v>0</v>
          </cell>
          <cell r="BC152">
            <v>0</v>
          </cell>
          <cell r="BD152">
            <v>0</v>
          </cell>
          <cell r="BE152">
            <v>0</v>
          </cell>
          <cell r="BF152">
            <v>0</v>
          </cell>
          <cell r="BG152">
            <v>0</v>
          </cell>
          <cell r="BH152">
            <v>0</v>
          </cell>
          <cell r="BI152">
            <v>0</v>
          </cell>
          <cell r="BJ152">
            <v>0</v>
          </cell>
          <cell r="BK152">
            <v>0</v>
          </cell>
          <cell r="BL152">
            <v>0</v>
          </cell>
          <cell r="BM152">
            <v>0.67906299357961886</v>
          </cell>
          <cell r="BN152">
            <v>4875.0999999999967</v>
          </cell>
          <cell r="BO152">
            <v>1</v>
          </cell>
          <cell r="BP152" t="str">
            <v>SLOWHILL COPSE MARCHWOOD WTW</v>
          </cell>
          <cell r="BQ152">
            <v>0.67906299357961886</v>
          </cell>
          <cell r="BR152" t="str">
            <v>FULLERTON WTW</v>
          </cell>
          <cell r="BS152">
            <v>0.27613792537588971</v>
          </cell>
        </row>
        <row r="153">
          <cell r="A153" t="str">
            <v>KINGSTON HOLLOW WTW</v>
          </cell>
          <cell r="P153">
            <v>637.00000000000011</v>
          </cell>
          <cell r="S153">
            <v>363.99999999999989</v>
          </cell>
          <cell r="W153">
            <v>254.79999999999993</v>
          </cell>
          <cell r="AF153">
            <v>200.19999999999996</v>
          </cell>
          <cell r="AH153">
            <v>0</v>
          </cell>
          <cell r="AI153">
            <v>0</v>
          </cell>
          <cell r="AJ153">
            <v>0</v>
          </cell>
          <cell r="AK153">
            <v>0</v>
          </cell>
          <cell r="AL153">
            <v>0</v>
          </cell>
          <cell r="AM153">
            <v>0</v>
          </cell>
          <cell r="AN153">
            <v>0</v>
          </cell>
          <cell r="AO153">
            <v>0</v>
          </cell>
          <cell r="AP153">
            <v>0</v>
          </cell>
          <cell r="AQ153">
            <v>0</v>
          </cell>
          <cell r="AR153">
            <v>0</v>
          </cell>
          <cell r="AS153">
            <v>0</v>
          </cell>
          <cell r="AT153">
            <v>0</v>
          </cell>
          <cell r="AU153">
            <v>0</v>
          </cell>
          <cell r="AV153">
            <v>0.43750000000000006</v>
          </cell>
          <cell r="AW153">
            <v>0</v>
          </cell>
          <cell r="AX153">
            <v>0</v>
          </cell>
          <cell r="AY153">
            <v>0.24999999999999992</v>
          </cell>
          <cell r="AZ153">
            <v>0</v>
          </cell>
          <cell r="BA153">
            <v>0</v>
          </cell>
          <cell r="BB153">
            <v>0</v>
          </cell>
          <cell r="BC153">
            <v>0.17499999999999996</v>
          </cell>
          <cell r="BD153">
            <v>0</v>
          </cell>
          <cell r="BE153">
            <v>0</v>
          </cell>
          <cell r="BF153">
            <v>0</v>
          </cell>
          <cell r="BG153">
            <v>0</v>
          </cell>
          <cell r="BH153">
            <v>0</v>
          </cell>
          <cell r="BI153">
            <v>0</v>
          </cell>
          <cell r="BJ153">
            <v>0</v>
          </cell>
          <cell r="BK153">
            <v>0</v>
          </cell>
          <cell r="BL153">
            <v>0.13749999999999998</v>
          </cell>
          <cell r="BM153">
            <v>0</v>
          </cell>
          <cell r="BN153">
            <v>1456</v>
          </cell>
          <cell r="BO153">
            <v>1</v>
          </cell>
          <cell r="BP153" t="str">
            <v>FORD WTW</v>
          </cell>
          <cell r="BQ153">
            <v>0.43750000000000006</v>
          </cell>
          <cell r="BR153" t="str">
            <v>GODDARDS GREEN WTW</v>
          </cell>
          <cell r="BS153">
            <v>0.24999999999999992</v>
          </cell>
        </row>
        <row r="154">
          <cell r="A154" t="str">
            <v>KIRDFORD WTW</v>
          </cell>
          <cell r="K154">
            <v>27.2</v>
          </cell>
          <cell r="P154">
            <v>462.40000000000026</v>
          </cell>
          <cell r="S154">
            <v>27.2</v>
          </cell>
          <cell r="AF154">
            <v>13.6</v>
          </cell>
          <cell r="AH154">
            <v>0</v>
          </cell>
          <cell r="AI154">
            <v>0</v>
          </cell>
          <cell r="AJ154">
            <v>0</v>
          </cell>
          <cell r="AK154">
            <v>0</v>
          </cell>
          <cell r="AL154">
            <v>0</v>
          </cell>
          <cell r="AM154">
            <v>0</v>
          </cell>
          <cell r="AN154">
            <v>0</v>
          </cell>
          <cell r="AO154">
            <v>0</v>
          </cell>
          <cell r="AP154">
            <v>0</v>
          </cell>
          <cell r="AQ154">
            <v>5.1282051282051253E-2</v>
          </cell>
          <cell r="AR154">
            <v>0</v>
          </cell>
          <cell r="AS154">
            <v>0</v>
          </cell>
          <cell r="AT154">
            <v>0</v>
          </cell>
          <cell r="AU154">
            <v>0</v>
          </cell>
          <cell r="AV154">
            <v>0.87179487179487181</v>
          </cell>
          <cell r="AW154">
            <v>0</v>
          </cell>
          <cell r="AX154">
            <v>0</v>
          </cell>
          <cell r="AY154">
            <v>5.1282051282051253E-2</v>
          </cell>
          <cell r="AZ154">
            <v>0</v>
          </cell>
          <cell r="BA154">
            <v>0</v>
          </cell>
          <cell r="BB154">
            <v>0</v>
          </cell>
          <cell r="BC154">
            <v>0</v>
          </cell>
          <cell r="BD154">
            <v>0</v>
          </cell>
          <cell r="BE154">
            <v>0</v>
          </cell>
          <cell r="BF154">
            <v>0</v>
          </cell>
          <cell r="BG154">
            <v>0</v>
          </cell>
          <cell r="BH154">
            <v>0</v>
          </cell>
          <cell r="BI154">
            <v>0</v>
          </cell>
          <cell r="BJ154">
            <v>0</v>
          </cell>
          <cell r="BK154">
            <v>0</v>
          </cell>
          <cell r="BL154">
            <v>2.5641025641025626E-2</v>
          </cell>
          <cell r="BM154">
            <v>0</v>
          </cell>
          <cell r="BN154">
            <v>530.40000000000032</v>
          </cell>
          <cell r="BO154">
            <v>1</v>
          </cell>
          <cell r="BP154" t="str">
            <v>FORD WTW</v>
          </cell>
          <cell r="BQ154">
            <v>0.87179487179487181</v>
          </cell>
          <cell r="BR154" t="str">
            <v>BUDDS FARM HAVANT WTW</v>
          </cell>
          <cell r="BS154">
            <v>5.1282051282051253E-2</v>
          </cell>
        </row>
        <row r="155">
          <cell r="A155" t="str">
            <v>KNIGHTON WTW</v>
          </cell>
          <cell r="AE155">
            <v>100.09999999999998</v>
          </cell>
          <cell r="AH155">
            <v>0</v>
          </cell>
          <cell r="AI155">
            <v>0</v>
          </cell>
          <cell r="AJ155">
            <v>0</v>
          </cell>
          <cell r="AK155">
            <v>0</v>
          </cell>
          <cell r="AL155">
            <v>0</v>
          </cell>
          <cell r="AM155">
            <v>0</v>
          </cell>
          <cell r="AN155">
            <v>0</v>
          </cell>
          <cell r="AO155">
            <v>0</v>
          </cell>
          <cell r="AP155">
            <v>0</v>
          </cell>
          <cell r="AQ155">
            <v>0</v>
          </cell>
          <cell r="AR155">
            <v>0</v>
          </cell>
          <cell r="AS155">
            <v>0</v>
          </cell>
          <cell r="AT155">
            <v>0</v>
          </cell>
          <cell r="AU155">
            <v>0</v>
          </cell>
          <cell r="AV155">
            <v>0</v>
          </cell>
          <cell r="AW155">
            <v>0</v>
          </cell>
          <cell r="AX155">
            <v>0</v>
          </cell>
          <cell r="AY155">
            <v>0</v>
          </cell>
          <cell r="AZ155">
            <v>0</v>
          </cell>
          <cell r="BA155">
            <v>0</v>
          </cell>
          <cell r="BB155">
            <v>0</v>
          </cell>
          <cell r="BC155">
            <v>0</v>
          </cell>
          <cell r="BD155">
            <v>0</v>
          </cell>
          <cell r="BE155">
            <v>0</v>
          </cell>
          <cell r="BF155">
            <v>0</v>
          </cell>
          <cell r="BG155">
            <v>0</v>
          </cell>
          <cell r="BH155">
            <v>0</v>
          </cell>
          <cell r="BI155">
            <v>0</v>
          </cell>
          <cell r="BJ155">
            <v>0</v>
          </cell>
          <cell r="BK155">
            <v>1</v>
          </cell>
          <cell r="BL155">
            <v>0</v>
          </cell>
          <cell r="BM155">
            <v>0</v>
          </cell>
          <cell r="BN155">
            <v>100.09999999999998</v>
          </cell>
          <cell r="BO155">
            <v>1</v>
          </cell>
          <cell r="BP155" t="str">
            <v>SANDOWN NEW WTW</v>
          </cell>
          <cell r="BQ155">
            <v>1</v>
          </cell>
          <cell r="BS155"/>
        </row>
        <row r="156">
          <cell r="A156" t="str">
            <v>LAMBERHURST WTW</v>
          </cell>
          <cell r="D156">
            <v>1055.600000000001</v>
          </cell>
          <cell r="H156">
            <v>773.2000000000005</v>
          </cell>
          <cell r="V156">
            <v>18.2</v>
          </cell>
          <cell r="X156">
            <v>36.4</v>
          </cell>
          <cell r="AA156">
            <v>181.99999999999997</v>
          </cell>
          <cell r="AH156">
            <v>0</v>
          </cell>
          <cell r="AI156">
            <v>0</v>
          </cell>
          <cell r="AJ156">
            <v>0.511087440689455</v>
          </cell>
          <cell r="AK156">
            <v>0</v>
          </cell>
          <cell r="AL156">
            <v>0</v>
          </cell>
          <cell r="AM156">
            <v>0</v>
          </cell>
          <cell r="AN156">
            <v>0.37435847777670184</v>
          </cell>
          <cell r="AO156">
            <v>0</v>
          </cell>
          <cell r="AP156">
            <v>0</v>
          </cell>
          <cell r="AQ156">
            <v>0</v>
          </cell>
          <cell r="AR156">
            <v>0</v>
          </cell>
          <cell r="AS156">
            <v>0</v>
          </cell>
          <cell r="AT156">
            <v>0</v>
          </cell>
          <cell r="AU156">
            <v>0</v>
          </cell>
          <cell r="AV156">
            <v>0</v>
          </cell>
          <cell r="AW156">
            <v>0</v>
          </cell>
          <cell r="AX156">
            <v>0</v>
          </cell>
          <cell r="AY156">
            <v>0</v>
          </cell>
          <cell r="AZ156">
            <v>0</v>
          </cell>
          <cell r="BA156">
            <v>0</v>
          </cell>
          <cell r="BB156">
            <v>8.8118524256802482E-3</v>
          </cell>
          <cell r="BC156">
            <v>0</v>
          </cell>
          <cell r="BD156">
            <v>1.7623704851360496E-2</v>
          </cell>
          <cell r="BE156">
            <v>0</v>
          </cell>
          <cell r="BF156">
            <v>0</v>
          </cell>
          <cell r="BG156">
            <v>8.8118524256802486E-2</v>
          </cell>
          <cell r="BH156">
            <v>0</v>
          </cell>
          <cell r="BI156">
            <v>0</v>
          </cell>
          <cell r="BJ156">
            <v>0</v>
          </cell>
          <cell r="BK156">
            <v>0</v>
          </cell>
          <cell r="BL156">
            <v>0</v>
          </cell>
          <cell r="BM156">
            <v>0</v>
          </cell>
          <cell r="BN156">
            <v>2065.4000000000015</v>
          </cell>
          <cell r="BO156">
            <v>1</v>
          </cell>
          <cell r="BP156" t="str">
            <v>ASHFORD WTW</v>
          </cell>
          <cell r="BQ156">
            <v>0.511087440689455</v>
          </cell>
          <cell r="BR156" t="str">
            <v>AYLESFORD WTW</v>
          </cell>
          <cell r="BS156">
            <v>0.37435847777670184</v>
          </cell>
        </row>
        <row r="157">
          <cell r="A157" t="str">
            <v>LAVANT WTW</v>
          </cell>
          <cell r="K157">
            <v>2352.7999999999925</v>
          </cell>
          <cell r="P157">
            <v>163.19999999999996</v>
          </cell>
          <cell r="S157">
            <v>54.4</v>
          </cell>
          <cell r="AH157">
            <v>0</v>
          </cell>
          <cell r="AI157">
            <v>0</v>
          </cell>
          <cell r="AJ157">
            <v>0</v>
          </cell>
          <cell r="AK157">
            <v>0</v>
          </cell>
          <cell r="AL157">
            <v>0</v>
          </cell>
          <cell r="AM157">
            <v>0</v>
          </cell>
          <cell r="AN157">
            <v>0</v>
          </cell>
          <cell r="AO157">
            <v>0</v>
          </cell>
          <cell r="AP157">
            <v>0</v>
          </cell>
          <cell r="AQ157">
            <v>0.91534391534391513</v>
          </cell>
          <cell r="AR157">
            <v>0</v>
          </cell>
          <cell r="AS157">
            <v>0</v>
          </cell>
          <cell r="AT157">
            <v>0</v>
          </cell>
          <cell r="AU157">
            <v>0</v>
          </cell>
          <cell r="AV157">
            <v>6.3492063492063669E-2</v>
          </cell>
          <cell r="AW157">
            <v>0</v>
          </cell>
          <cell r="AX157">
            <v>0</v>
          </cell>
          <cell r="AY157">
            <v>2.1164021164021225E-2</v>
          </cell>
          <cell r="AZ157">
            <v>0</v>
          </cell>
          <cell r="BA157">
            <v>0</v>
          </cell>
          <cell r="BB157">
            <v>0</v>
          </cell>
          <cell r="BC157">
            <v>0</v>
          </cell>
          <cell r="BD157">
            <v>0</v>
          </cell>
          <cell r="BE157">
            <v>0</v>
          </cell>
          <cell r="BF157">
            <v>0</v>
          </cell>
          <cell r="BG157">
            <v>0</v>
          </cell>
          <cell r="BH157">
            <v>0</v>
          </cell>
          <cell r="BI157">
            <v>0</v>
          </cell>
          <cell r="BJ157">
            <v>0</v>
          </cell>
          <cell r="BK157">
            <v>0</v>
          </cell>
          <cell r="BL157">
            <v>0</v>
          </cell>
          <cell r="BM157">
            <v>0</v>
          </cell>
          <cell r="BN157">
            <v>2570.3999999999924</v>
          </cell>
          <cell r="BO157">
            <v>1</v>
          </cell>
          <cell r="BP157" t="str">
            <v>BUDDS FARM HAVANT WTW</v>
          </cell>
          <cell r="BQ157">
            <v>0.91534391534391513</v>
          </cell>
          <cell r="BR157" t="str">
            <v>FORD WTW</v>
          </cell>
          <cell r="BS157">
            <v>6.3492063492063669E-2</v>
          </cell>
        </row>
        <row r="158">
          <cell r="A158" t="str">
            <v>LEEDS WTW</v>
          </cell>
          <cell r="D158">
            <v>564.19999999999993</v>
          </cell>
          <cell r="H158">
            <v>1365.0000000000018</v>
          </cell>
          <cell r="V158">
            <v>54.599999999999994</v>
          </cell>
          <cell r="X158">
            <v>163.79999999999998</v>
          </cell>
          <cell r="AA158">
            <v>4858.9999999999754</v>
          </cell>
          <cell r="AD158">
            <v>18.2</v>
          </cell>
          <cell r="AH158">
            <v>0</v>
          </cell>
          <cell r="AI158">
            <v>0</v>
          </cell>
          <cell r="AJ158">
            <v>8.0315453820749602E-2</v>
          </cell>
          <cell r="AK158">
            <v>0</v>
          </cell>
          <cell r="AL158">
            <v>0</v>
          </cell>
          <cell r="AM158">
            <v>0</v>
          </cell>
          <cell r="AN158">
            <v>0.19431158182439448</v>
          </cell>
          <cell r="AO158">
            <v>0</v>
          </cell>
          <cell r="AP158">
            <v>0</v>
          </cell>
          <cell r="AQ158">
            <v>0</v>
          </cell>
          <cell r="AR158">
            <v>0</v>
          </cell>
          <cell r="AS158">
            <v>0</v>
          </cell>
          <cell r="AT158">
            <v>0</v>
          </cell>
          <cell r="AU158">
            <v>0</v>
          </cell>
          <cell r="AV158">
            <v>0</v>
          </cell>
          <cell r="AW158">
            <v>0</v>
          </cell>
          <cell r="AX158">
            <v>0</v>
          </cell>
          <cell r="AY158">
            <v>0</v>
          </cell>
          <cell r="AZ158">
            <v>0</v>
          </cell>
          <cell r="BA158">
            <v>0</v>
          </cell>
          <cell r="BB158">
            <v>7.7724632729757681E-3</v>
          </cell>
          <cell r="BC158">
            <v>0</v>
          </cell>
          <cell r="BD158">
            <v>2.3317389818927305E-2</v>
          </cell>
          <cell r="BE158">
            <v>0</v>
          </cell>
          <cell r="BF158">
            <v>0</v>
          </cell>
          <cell r="BG158">
            <v>0.69169229017196099</v>
          </cell>
          <cell r="BH158">
            <v>0</v>
          </cell>
          <cell r="BI158">
            <v>0</v>
          </cell>
          <cell r="BJ158">
            <v>2.5908210909919229E-3</v>
          </cell>
          <cell r="BK158">
            <v>0</v>
          </cell>
          <cell r="BL158">
            <v>0</v>
          </cell>
          <cell r="BM158">
            <v>0</v>
          </cell>
          <cell r="BN158">
            <v>7024.7999999999765</v>
          </cell>
          <cell r="BO158">
            <v>1</v>
          </cell>
          <cell r="BP158" t="str">
            <v>MOTNEY HILL WTW</v>
          </cell>
          <cell r="BQ158">
            <v>0.69169229017196099</v>
          </cell>
          <cell r="BR158" t="str">
            <v>AYLESFORD WTW</v>
          </cell>
          <cell r="BS158">
            <v>0.19431158182439448</v>
          </cell>
        </row>
        <row r="159">
          <cell r="A159" t="str">
            <v>LENHAM WTW</v>
          </cell>
          <cell r="D159">
            <v>1747.2000000000028</v>
          </cell>
          <cell r="H159">
            <v>36.4</v>
          </cell>
          <cell r="M159">
            <v>18.2</v>
          </cell>
          <cell r="V159">
            <v>104.60000000000001</v>
          </cell>
          <cell r="X159">
            <v>18.2</v>
          </cell>
          <cell r="AA159">
            <v>3666.9999999999868</v>
          </cell>
          <cell r="AD159">
            <v>36.4</v>
          </cell>
          <cell r="AH159">
            <v>0</v>
          </cell>
          <cell r="AI159">
            <v>0</v>
          </cell>
          <cell r="AJ159">
            <v>0.31044776119403095</v>
          </cell>
          <cell r="AK159">
            <v>0</v>
          </cell>
          <cell r="AL159">
            <v>0</v>
          </cell>
          <cell r="AM159">
            <v>0</v>
          </cell>
          <cell r="AN159">
            <v>6.4676616915423013E-3</v>
          </cell>
          <cell r="AO159">
            <v>0</v>
          </cell>
          <cell r="AP159">
            <v>0</v>
          </cell>
          <cell r="AQ159">
            <v>0</v>
          </cell>
          <cell r="AR159">
            <v>0</v>
          </cell>
          <cell r="AS159">
            <v>3.2338308457711506E-3</v>
          </cell>
          <cell r="AT159">
            <v>0</v>
          </cell>
          <cell r="AU159">
            <v>0</v>
          </cell>
          <cell r="AV159">
            <v>0</v>
          </cell>
          <cell r="AW159">
            <v>0</v>
          </cell>
          <cell r="AX159">
            <v>0</v>
          </cell>
          <cell r="AY159">
            <v>0</v>
          </cell>
          <cell r="AZ159">
            <v>0</v>
          </cell>
          <cell r="BA159">
            <v>0</v>
          </cell>
          <cell r="BB159">
            <v>1.8585643212508923E-2</v>
          </cell>
          <cell r="BC159">
            <v>0</v>
          </cell>
          <cell r="BD159">
            <v>3.2338308457711506E-3</v>
          </cell>
          <cell r="BE159">
            <v>0</v>
          </cell>
          <cell r="BF159">
            <v>0</v>
          </cell>
          <cell r="BG159">
            <v>0.65156361051883327</v>
          </cell>
          <cell r="BH159">
            <v>0</v>
          </cell>
          <cell r="BI159">
            <v>0</v>
          </cell>
          <cell r="BJ159">
            <v>6.4676616915423013E-3</v>
          </cell>
          <cell r="BK159">
            <v>0</v>
          </cell>
          <cell r="BL159">
            <v>0</v>
          </cell>
          <cell r="BM159">
            <v>0</v>
          </cell>
          <cell r="BN159">
            <v>5627.9999999999891</v>
          </cell>
          <cell r="BO159">
            <v>1</v>
          </cell>
          <cell r="BP159" t="str">
            <v>MOTNEY HILL WTW</v>
          </cell>
          <cell r="BQ159">
            <v>0.65156361051883327</v>
          </cell>
          <cell r="BR159" t="str">
            <v>ASHFORD WTW</v>
          </cell>
          <cell r="BS159">
            <v>0.31044776119403095</v>
          </cell>
        </row>
        <row r="160">
          <cell r="A160" t="str">
            <v>LEVETTS LANE BODIAM WTW</v>
          </cell>
          <cell r="W160">
            <v>291.2</v>
          </cell>
          <cell r="AH160">
            <v>0</v>
          </cell>
          <cell r="AI160">
            <v>0</v>
          </cell>
          <cell r="AJ160">
            <v>0</v>
          </cell>
          <cell r="AK160">
            <v>0</v>
          </cell>
          <cell r="AL160">
            <v>0</v>
          </cell>
          <cell r="AM160">
            <v>0</v>
          </cell>
          <cell r="AN160">
            <v>0</v>
          </cell>
          <cell r="AO160">
            <v>0</v>
          </cell>
          <cell r="AP160">
            <v>0</v>
          </cell>
          <cell r="AQ160">
            <v>0</v>
          </cell>
          <cell r="AR160">
            <v>0</v>
          </cell>
          <cell r="AS160">
            <v>0</v>
          </cell>
          <cell r="AT160">
            <v>0</v>
          </cell>
          <cell r="AU160">
            <v>0</v>
          </cell>
          <cell r="AV160">
            <v>0</v>
          </cell>
          <cell r="AW160">
            <v>0</v>
          </cell>
          <cell r="AX160">
            <v>0</v>
          </cell>
          <cell r="AY160">
            <v>0</v>
          </cell>
          <cell r="AZ160">
            <v>0</v>
          </cell>
          <cell r="BA160">
            <v>0</v>
          </cell>
          <cell r="BB160">
            <v>0</v>
          </cell>
          <cell r="BC160">
            <v>1</v>
          </cell>
          <cell r="BD160">
            <v>0</v>
          </cell>
          <cell r="BE160">
            <v>0</v>
          </cell>
          <cell r="BF160">
            <v>0</v>
          </cell>
          <cell r="BG160">
            <v>0</v>
          </cell>
          <cell r="BH160">
            <v>0</v>
          </cell>
          <cell r="BI160">
            <v>0</v>
          </cell>
          <cell r="BJ160">
            <v>0</v>
          </cell>
          <cell r="BK160">
            <v>0</v>
          </cell>
          <cell r="BL160">
            <v>0</v>
          </cell>
          <cell r="BM160">
            <v>0</v>
          </cell>
          <cell r="BN160">
            <v>291.2</v>
          </cell>
          <cell r="BO160">
            <v>1</v>
          </cell>
          <cell r="BP160" t="str">
            <v>HAILSHAM NORTH WTW</v>
          </cell>
          <cell r="BQ160">
            <v>1</v>
          </cell>
          <cell r="BS160"/>
        </row>
        <row r="161">
          <cell r="A161" t="str">
            <v>LIDSEY WTW</v>
          </cell>
          <cell r="J161">
            <v>54.6</v>
          </cell>
          <cell r="K161">
            <v>12082.199999999932</v>
          </cell>
          <cell r="P161">
            <v>12205.199999999972</v>
          </cell>
          <cell r="S161">
            <v>873.6</v>
          </cell>
          <cell r="W161">
            <v>54.6</v>
          </cell>
          <cell r="AC161">
            <v>382.2000000000001</v>
          </cell>
          <cell r="AF161">
            <v>91</v>
          </cell>
          <cell r="AG161">
            <v>273.00000000000006</v>
          </cell>
          <cell r="AH161">
            <v>0</v>
          </cell>
          <cell r="AI161">
            <v>0</v>
          </cell>
          <cell r="AJ161">
            <v>0</v>
          </cell>
          <cell r="AK161">
            <v>0</v>
          </cell>
          <cell r="AL161">
            <v>0</v>
          </cell>
          <cell r="AM161">
            <v>0</v>
          </cell>
          <cell r="AN161">
            <v>0</v>
          </cell>
          <cell r="AO161">
            <v>0</v>
          </cell>
          <cell r="AP161">
            <v>2.0986762196153275E-3</v>
          </cell>
          <cell r="AQ161">
            <v>0.46440706631201767</v>
          </cell>
          <cell r="AR161">
            <v>0</v>
          </cell>
          <cell r="AS161">
            <v>0</v>
          </cell>
          <cell r="AT161">
            <v>0</v>
          </cell>
          <cell r="AU161">
            <v>0</v>
          </cell>
          <cell r="AV161">
            <v>0.46913485340016364</v>
          </cell>
          <cell r="AW161">
            <v>0</v>
          </cell>
          <cell r="AX161">
            <v>0</v>
          </cell>
          <cell r="AY161">
            <v>3.357881951384524E-2</v>
          </cell>
          <cell r="AZ161">
            <v>0</v>
          </cell>
          <cell r="BA161">
            <v>0</v>
          </cell>
          <cell r="BB161">
            <v>0</v>
          </cell>
          <cell r="BC161">
            <v>2.0986762196153275E-3</v>
          </cell>
          <cell r="BD161">
            <v>0</v>
          </cell>
          <cell r="BE161">
            <v>0</v>
          </cell>
          <cell r="BF161">
            <v>0</v>
          </cell>
          <cell r="BG161">
            <v>0</v>
          </cell>
          <cell r="BH161">
            <v>0</v>
          </cell>
          <cell r="BI161">
            <v>1.4690733537307295E-2</v>
          </cell>
          <cell r="BJ161">
            <v>0</v>
          </cell>
          <cell r="BK161">
            <v>0</v>
          </cell>
          <cell r="BL161">
            <v>3.4977936993588789E-3</v>
          </cell>
          <cell r="BM161">
            <v>1.0493381098076638E-2</v>
          </cell>
          <cell r="BN161">
            <v>26016.399999999903</v>
          </cell>
          <cell r="BO161">
            <v>1</v>
          </cell>
          <cell r="BP161" t="str">
            <v>FORD WTW</v>
          </cell>
          <cell r="BQ161">
            <v>0.46913485340016364</v>
          </cell>
          <cell r="BR161" t="str">
            <v>BUDDS FARM HAVANT WTW</v>
          </cell>
          <cell r="BS161">
            <v>0.46440706631201767</v>
          </cell>
        </row>
        <row r="162">
          <cell r="A162" t="str">
            <v>LIME PARK HERSTMONCEUX WTW</v>
          </cell>
          <cell r="W162">
            <v>190.39999999999995</v>
          </cell>
          <cell r="AH162">
            <v>0</v>
          </cell>
          <cell r="AI162">
            <v>0</v>
          </cell>
          <cell r="AJ162">
            <v>0</v>
          </cell>
          <cell r="AK162">
            <v>0</v>
          </cell>
          <cell r="AL162">
            <v>0</v>
          </cell>
          <cell r="AM162">
            <v>0</v>
          </cell>
          <cell r="AN162">
            <v>0</v>
          </cell>
          <cell r="AO162">
            <v>0</v>
          </cell>
          <cell r="AP162">
            <v>0</v>
          </cell>
          <cell r="AQ162">
            <v>0</v>
          </cell>
          <cell r="AR162">
            <v>0</v>
          </cell>
          <cell r="AS162">
            <v>0</v>
          </cell>
          <cell r="AT162">
            <v>0</v>
          </cell>
          <cell r="AU162">
            <v>0</v>
          </cell>
          <cell r="AV162">
            <v>0</v>
          </cell>
          <cell r="AW162">
            <v>0</v>
          </cell>
          <cell r="AX162">
            <v>0</v>
          </cell>
          <cell r="AY162">
            <v>0</v>
          </cell>
          <cell r="AZ162">
            <v>0</v>
          </cell>
          <cell r="BA162">
            <v>0</v>
          </cell>
          <cell r="BB162">
            <v>0</v>
          </cell>
          <cell r="BC162">
            <v>1</v>
          </cell>
          <cell r="BD162">
            <v>0</v>
          </cell>
          <cell r="BE162">
            <v>0</v>
          </cell>
          <cell r="BF162">
            <v>0</v>
          </cell>
          <cell r="BG162">
            <v>0</v>
          </cell>
          <cell r="BH162">
            <v>0</v>
          </cell>
          <cell r="BI162">
            <v>0</v>
          </cell>
          <cell r="BJ162">
            <v>0</v>
          </cell>
          <cell r="BK162">
            <v>0</v>
          </cell>
          <cell r="BL162">
            <v>0</v>
          </cell>
          <cell r="BM162">
            <v>0</v>
          </cell>
          <cell r="BN162">
            <v>190.39999999999995</v>
          </cell>
          <cell r="BO162">
            <v>1</v>
          </cell>
          <cell r="BP162" t="str">
            <v>HAILSHAM NORTH WTW</v>
          </cell>
          <cell r="BQ162">
            <v>1</v>
          </cell>
          <cell r="BS162"/>
        </row>
        <row r="163">
          <cell r="A163" t="str">
            <v>LINGFIELD WTW</v>
          </cell>
          <cell r="D163">
            <v>191.10000000000002</v>
          </cell>
          <cell r="H163">
            <v>1300.799999999999</v>
          </cell>
          <cell r="K163">
            <v>81.900000000000006</v>
          </cell>
          <cell r="P163">
            <v>2210.9999999999995</v>
          </cell>
          <cell r="S163">
            <v>5048.400000000006</v>
          </cell>
          <cell r="V163">
            <v>4522.3000000000129</v>
          </cell>
          <cell r="W163">
            <v>209.29999999999995</v>
          </cell>
          <cell r="X163">
            <v>2902.0000000000009</v>
          </cell>
          <cell r="AD163">
            <v>54.6</v>
          </cell>
          <cell r="AF163">
            <v>372.70000000000005</v>
          </cell>
          <cell r="AH163">
            <v>0</v>
          </cell>
          <cell r="AI163">
            <v>0</v>
          </cell>
          <cell r="AJ163">
            <v>1.1311641342243732E-2</v>
          </cell>
          <cell r="AK163">
            <v>0</v>
          </cell>
          <cell r="AL163">
            <v>0</v>
          </cell>
          <cell r="AM163">
            <v>0</v>
          </cell>
          <cell r="AN163">
            <v>7.6997294913608766E-2</v>
          </cell>
          <cell r="AO163">
            <v>0</v>
          </cell>
          <cell r="AP163">
            <v>0</v>
          </cell>
          <cell r="AQ163">
            <v>4.847846289533028E-3</v>
          </cell>
          <cell r="AR163">
            <v>0</v>
          </cell>
          <cell r="AS163">
            <v>0</v>
          </cell>
          <cell r="AT163">
            <v>0</v>
          </cell>
          <cell r="AU163">
            <v>0</v>
          </cell>
          <cell r="AV163">
            <v>0.13087409213867549</v>
          </cell>
          <cell r="AW163">
            <v>0</v>
          </cell>
          <cell r="AX163">
            <v>0</v>
          </cell>
          <cell r="AY163">
            <v>0.29882621743685672</v>
          </cell>
          <cell r="AZ163">
            <v>0</v>
          </cell>
          <cell r="BA163">
            <v>0</v>
          </cell>
          <cell r="BB163">
            <v>0.26768516819481408</v>
          </cell>
          <cell r="BC163">
            <v>1.2388940517695513E-2</v>
          </cell>
          <cell r="BD163">
            <v>0.17177594544841088</v>
          </cell>
          <cell r="BE163">
            <v>0</v>
          </cell>
          <cell r="BF163">
            <v>0</v>
          </cell>
          <cell r="BG163">
            <v>0</v>
          </cell>
          <cell r="BH163">
            <v>0</v>
          </cell>
          <cell r="BI163">
            <v>0</v>
          </cell>
          <cell r="BJ163">
            <v>3.2318975263553517E-3</v>
          </cell>
          <cell r="BK163">
            <v>0</v>
          </cell>
          <cell r="BL163">
            <v>2.2060956191806588E-2</v>
          </cell>
          <cell r="BM163">
            <v>0</v>
          </cell>
          <cell r="BN163">
            <v>16894.100000000017</v>
          </cell>
          <cell r="BO163">
            <v>1</v>
          </cell>
          <cell r="BP163" t="str">
            <v>GODDARDS GREEN WTW</v>
          </cell>
          <cell r="BQ163">
            <v>0.29882621743685672</v>
          </cell>
          <cell r="BR163" t="str">
            <v>GRAVESEND WTW</v>
          </cell>
          <cell r="BS163">
            <v>0.26768516819481408</v>
          </cell>
        </row>
        <row r="164">
          <cell r="A164" t="str">
            <v>LINTON WTW</v>
          </cell>
          <cell r="D164">
            <v>454.99999999999983</v>
          </cell>
          <cell r="H164">
            <v>764.40000000000043</v>
          </cell>
          <cell r="X164">
            <v>36.4</v>
          </cell>
          <cell r="AH164">
            <v>0</v>
          </cell>
          <cell r="AI164">
            <v>0</v>
          </cell>
          <cell r="AJ164">
            <v>0.36231884057970987</v>
          </cell>
          <cell r="AK164">
            <v>0</v>
          </cell>
          <cell r="AL164">
            <v>0</v>
          </cell>
          <cell r="AM164">
            <v>0</v>
          </cell>
          <cell r="AN164">
            <v>0.60869565217391319</v>
          </cell>
          <cell r="AO164">
            <v>0</v>
          </cell>
          <cell r="AP164">
            <v>0</v>
          </cell>
          <cell r="AQ164">
            <v>0</v>
          </cell>
          <cell r="AR164">
            <v>0</v>
          </cell>
          <cell r="AS164">
            <v>0</v>
          </cell>
          <cell r="AT164">
            <v>0</v>
          </cell>
          <cell r="AU164">
            <v>0</v>
          </cell>
          <cell r="AV164">
            <v>0</v>
          </cell>
          <cell r="AW164">
            <v>0</v>
          </cell>
          <cell r="AX164">
            <v>0</v>
          </cell>
          <cell r="AY164">
            <v>0</v>
          </cell>
          <cell r="AZ164">
            <v>0</v>
          </cell>
          <cell r="BA164">
            <v>0</v>
          </cell>
          <cell r="BB164">
            <v>0</v>
          </cell>
          <cell r="BC164">
            <v>0</v>
          </cell>
          <cell r="BD164">
            <v>2.8985507246376802E-2</v>
          </cell>
          <cell r="BE164">
            <v>0</v>
          </cell>
          <cell r="BF164">
            <v>0</v>
          </cell>
          <cell r="BG164">
            <v>0</v>
          </cell>
          <cell r="BH164">
            <v>0</v>
          </cell>
          <cell r="BI164">
            <v>0</v>
          </cell>
          <cell r="BJ164">
            <v>0</v>
          </cell>
          <cell r="BK164">
            <v>0</v>
          </cell>
          <cell r="BL164">
            <v>0</v>
          </cell>
          <cell r="BM164">
            <v>0</v>
          </cell>
          <cell r="BN164">
            <v>1255.8000000000004</v>
          </cell>
          <cell r="BO164">
            <v>1</v>
          </cell>
          <cell r="BP164" t="str">
            <v>AYLESFORD WTW</v>
          </cell>
          <cell r="BQ164">
            <v>0.60869565217391319</v>
          </cell>
          <cell r="BR164" t="str">
            <v>ASHFORD WTW</v>
          </cell>
          <cell r="BS164">
            <v>0.36231884057970987</v>
          </cell>
        </row>
        <row r="165">
          <cell r="A165" t="str">
            <v>LISS WTW</v>
          </cell>
          <cell r="J165">
            <v>54.6</v>
          </cell>
          <cell r="K165">
            <v>5107.3000000000147</v>
          </cell>
          <cell r="AC165">
            <v>136.29999999999998</v>
          </cell>
          <cell r="AG165">
            <v>1569.2999999999984</v>
          </cell>
          <cell r="AH165">
            <v>0</v>
          </cell>
          <cell r="AI165">
            <v>0</v>
          </cell>
          <cell r="AJ165">
            <v>0</v>
          </cell>
          <cell r="AK165">
            <v>0</v>
          </cell>
          <cell r="AL165">
            <v>0</v>
          </cell>
          <cell r="AM165">
            <v>0</v>
          </cell>
          <cell r="AN165">
            <v>0</v>
          </cell>
          <cell r="AO165">
            <v>0</v>
          </cell>
          <cell r="AP165">
            <v>7.9504914452129434E-3</v>
          </cell>
          <cell r="AQ165">
            <v>0.74369129959956382</v>
          </cell>
          <cell r="AR165">
            <v>0</v>
          </cell>
          <cell r="AS165">
            <v>0</v>
          </cell>
          <cell r="AT165">
            <v>0</v>
          </cell>
          <cell r="AU165">
            <v>0</v>
          </cell>
          <cell r="AV165">
            <v>0</v>
          </cell>
          <cell r="AW165">
            <v>0</v>
          </cell>
          <cell r="AX165">
            <v>0</v>
          </cell>
          <cell r="AY165">
            <v>0</v>
          </cell>
          <cell r="AZ165">
            <v>0</v>
          </cell>
          <cell r="BA165">
            <v>0</v>
          </cell>
          <cell r="BB165">
            <v>0</v>
          </cell>
          <cell r="BC165">
            <v>0</v>
          </cell>
          <cell r="BD165">
            <v>0</v>
          </cell>
          <cell r="BE165">
            <v>0</v>
          </cell>
          <cell r="BF165">
            <v>0</v>
          </cell>
          <cell r="BG165">
            <v>0</v>
          </cell>
          <cell r="BH165">
            <v>0</v>
          </cell>
          <cell r="BI165">
            <v>1.9847105933745862E-2</v>
          </cell>
          <cell r="BJ165">
            <v>0</v>
          </cell>
          <cell r="BK165">
            <v>0</v>
          </cell>
          <cell r="BL165">
            <v>0</v>
          </cell>
          <cell r="BM165">
            <v>0.22851110302147729</v>
          </cell>
          <cell r="BN165">
            <v>6867.5000000000136</v>
          </cell>
          <cell r="BO165">
            <v>1</v>
          </cell>
          <cell r="BP165" t="str">
            <v>BUDDS FARM HAVANT WTW</v>
          </cell>
          <cell r="BQ165">
            <v>0.74369129959956382</v>
          </cell>
          <cell r="BR165" t="str">
            <v>SLOWHILL COPSE MARCHWOOD WTW</v>
          </cell>
          <cell r="BS165">
            <v>0.22851110302147729</v>
          </cell>
        </row>
        <row r="166">
          <cell r="A166" t="str">
            <v>LOWER BEEDING WTW</v>
          </cell>
          <cell r="N166">
            <v>72.8</v>
          </cell>
          <cell r="P166">
            <v>873.6000000000007</v>
          </cell>
          <cell r="S166">
            <v>254.79999999999993</v>
          </cell>
          <cell r="AF166">
            <v>145.6</v>
          </cell>
          <cell r="AH166">
            <v>0</v>
          </cell>
          <cell r="AI166">
            <v>0</v>
          </cell>
          <cell r="AJ166">
            <v>0</v>
          </cell>
          <cell r="AK166">
            <v>0</v>
          </cell>
          <cell r="AL166">
            <v>0</v>
          </cell>
          <cell r="AM166">
            <v>0</v>
          </cell>
          <cell r="AN166">
            <v>0</v>
          </cell>
          <cell r="AO166">
            <v>0</v>
          </cell>
          <cell r="AP166">
            <v>0</v>
          </cell>
          <cell r="AQ166">
            <v>0</v>
          </cell>
          <cell r="AR166">
            <v>0</v>
          </cell>
          <cell r="AS166">
            <v>0</v>
          </cell>
          <cell r="AT166">
            <v>5.4054054054054036E-2</v>
          </cell>
          <cell r="AU166">
            <v>0</v>
          </cell>
          <cell r="AV166">
            <v>0.64864864864864902</v>
          </cell>
          <cell r="AW166">
            <v>0</v>
          </cell>
          <cell r="AX166">
            <v>0</v>
          </cell>
          <cell r="AY166">
            <v>0.18918918918918909</v>
          </cell>
          <cell r="AZ166">
            <v>0</v>
          </cell>
          <cell r="BA166">
            <v>0</v>
          </cell>
          <cell r="BB166">
            <v>0</v>
          </cell>
          <cell r="BC166">
            <v>0</v>
          </cell>
          <cell r="BD166">
            <v>0</v>
          </cell>
          <cell r="BE166">
            <v>0</v>
          </cell>
          <cell r="BF166">
            <v>0</v>
          </cell>
          <cell r="BG166">
            <v>0</v>
          </cell>
          <cell r="BH166">
            <v>0</v>
          </cell>
          <cell r="BI166">
            <v>0</v>
          </cell>
          <cell r="BJ166">
            <v>0</v>
          </cell>
          <cell r="BK166">
            <v>0</v>
          </cell>
          <cell r="BL166">
            <v>0.10810810810810807</v>
          </cell>
          <cell r="BM166">
            <v>0</v>
          </cell>
          <cell r="BN166">
            <v>1346.8000000000004</v>
          </cell>
          <cell r="BO166">
            <v>1</v>
          </cell>
          <cell r="BP166" t="str">
            <v>FORD WTW</v>
          </cell>
          <cell r="BQ166">
            <v>0.64864864864864902</v>
          </cell>
          <cell r="BR166" t="str">
            <v>GODDARDS GREEN WTW</v>
          </cell>
          <cell r="BS166">
            <v>0.18918918918918909</v>
          </cell>
        </row>
        <row r="167">
          <cell r="A167" t="str">
            <v>LOXWOOD WTW</v>
          </cell>
          <cell r="K167">
            <v>673.4000000000002</v>
          </cell>
          <cell r="P167">
            <v>2984.7999999999943</v>
          </cell>
          <cell r="S167">
            <v>709.8000000000003</v>
          </cell>
          <cell r="W167">
            <v>36.4</v>
          </cell>
          <cell r="AF167">
            <v>127.4</v>
          </cell>
          <cell r="AH167">
            <v>0</v>
          </cell>
          <cell r="AI167">
            <v>0</v>
          </cell>
          <cell r="AJ167">
            <v>0</v>
          </cell>
          <cell r="AK167">
            <v>0</v>
          </cell>
          <cell r="AL167">
            <v>0</v>
          </cell>
          <cell r="AM167">
            <v>0</v>
          </cell>
          <cell r="AN167">
            <v>0</v>
          </cell>
          <cell r="AO167">
            <v>0</v>
          </cell>
          <cell r="AP167">
            <v>0</v>
          </cell>
          <cell r="AQ167">
            <v>0.1485943775100404</v>
          </cell>
          <cell r="AR167">
            <v>0</v>
          </cell>
          <cell r="AS167">
            <v>0</v>
          </cell>
          <cell r="AT167">
            <v>0</v>
          </cell>
          <cell r="AU167">
            <v>0</v>
          </cell>
          <cell r="AV167">
            <v>0.65863453815261008</v>
          </cell>
          <cell r="AW167">
            <v>0</v>
          </cell>
          <cell r="AX167">
            <v>0</v>
          </cell>
          <cell r="AY167">
            <v>0.15662650602409667</v>
          </cell>
          <cell r="AZ167">
            <v>0</v>
          </cell>
          <cell r="BA167">
            <v>0</v>
          </cell>
          <cell r="BB167">
            <v>0</v>
          </cell>
          <cell r="BC167">
            <v>8.0321285140562363E-3</v>
          </cell>
          <cell r="BD167">
            <v>0</v>
          </cell>
          <cell r="BE167">
            <v>0</v>
          </cell>
          <cell r="BF167">
            <v>0</v>
          </cell>
          <cell r="BG167">
            <v>0</v>
          </cell>
          <cell r="BH167">
            <v>0</v>
          </cell>
          <cell r="BI167">
            <v>0</v>
          </cell>
          <cell r="BJ167">
            <v>0</v>
          </cell>
          <cell r="BK167">
            <v>0</v>
          </cell>
          <cell r="BL167">
            <v>2.8112449799196828E-2</v>
          </cell>
          <cell r="BM167">
            <v>0</v>
          </cell>
          <cell r="BN167">
            <v>4531.7999999999938</v>
          </cell>
          <cell r="BO167">
            <v>1</v>
          </cell>
          <cell r="BP167" t="str">
            <v>FORD WTW</v>
          </cell>
          <cell r="BQ167">
            <v>0.65863453815261008</v>
          </cell>
          <cell r="BR167" t="str">
            <v>GODDARDS GREEN WTW</v>
          </cell>
          <cell r="BS167">
            <v>0.15662650602409667</v>
          </cell>
        </row>
        <row r="168">
          <cell r="A168" t="str">
            <v>LUDGERSHALL WTW</v>
          </cell>
          <cell r="K168">
            <v>236.6</v>
          </cell>
          <cell r="Q168">
            <v>1920.0999999999995</v>
          </cell>
          <cell r="AG168">
            <v>3640.0000000000018</v>
          </cell>
          <cell r="AH168">
            <v>0</v>
          </cell>
          <cell r="AI168">
            <v>0</v>
          </cell>
          <cell r="AJ168">
            <v>0</v>
          </cell>
          <cell r="AK168">
            <v>0</v>
          </cell>
          <cell r="AL168">
            <v>0</v>
          </cell>
          <cell r="AM168">
            <v>0</v>
          </cell>
          <cell r="AN168">
            <v>0</v>
          </cell>
          <cell r="AO168">
            <v>0</v>
          </cell>
          <cell r="AP168">
            <v>0</v>
          </cell>
          <cell r="AQ168">
            <v>4.0816326530612242E-2</v>
          </cell>
          <cell r="AR168">
            <v>0</v>
          </cell>
          <cell r="AS168">
            <v>0</v>
          </cell>
          <cell r="AT168">
            <v>0</v>
          </cell>
          <cell r="AU168">
            <v>0</v>
          </cell>
          <cell r="AV168">
            <v>0</v>
          </cell>
          <cell r="AW168">
            <v>0.33124018838304536</v>
          </cell>
          <cell r="AX168">
            <v>0</v>
          </cell>
          <cell r="AY168">
            <v>0</v>
          </cell>
          <cell r="AZ168">
            <v>0</v>
          </cell>
          <cell r="BA168">
            <v>0</v>
          </cell>
          <cell r="BB168">
            <v>0</v>
          </cell>
          <cell r="BC168">
            <v>0</v>
          </cell>
          <cell r="BD168">
            <v>0</v>
          </cell>
          <cell r="BE168">
            <v>0</v>
          </cell>
          <cell r="BF168">
            <v>0</v>
          </cell>
          <cell r="BG168">
            <v>0</v>
          </cell>
          <cell r="BH168">
            <v>0</v>
          </cell>
          <cell r="BI168">
            <v>0</v>
          </cell>
          <cell r="BJ168">
            <v>0</v>
          </cell>
          <cell r="BK168">
            <v>0</v>
          </cell>
          <cell r="BL168">
            <v>0</v>
          </cell>
          <cell r="BM168">
            <v>0.62794348508634246</v>
          </cell>
          <cell r="BN168">
            <v>5796.7000000000007</v>
          </cell>
          <cell r="BO168">
            <v>1</v>
          </cell>
          <cell r="BP168" t="str">
            <v>SLOWHILL COPSE MARCHWOOD WTW</v>
          </cell>
          <cell r="BQ168">
            <v>0.62794348508634246</v>
          </cell>
          <cell r="BR168" t="str">
            <v>FULLERTON WTW</v>
          </cell>
          <cell r="BS168">
            <v>0.33124018838304536</v>
          </cell>
        </row>
        <row r="169">
          <cell r="A169" t="str">
            <v>LUNSFORDS CROSS WTW</v>
          </cell>
          <cell r="W169">
            <v>258.39999999999992</v>
          </cell>
          <cell r="AH169">
            <v>0</v>
          </cell>
          <cell r="AI169">
            <v>0</v>
          </cell>
          <cell r="AJ169">
            <v>0</v>
          </cell>
          <cell r="AK169">
            <v>0</v>
          </cell>
          <cell r="AL169">
            <v>0</v>
          </cell>
          <cell r="AM169">
            <v>0</v>
          </cell>
          <cell r="AN169">
            <v>0</v>
          </cell>
          <cell r="AO169">
            <v>0</v>
          </cell>
          <cell r="AP169">
            <v>0</v>
          </cell>
          <cell r="AQ169">
            <v>0</v>
          </cell>
          <cell r="AR169">
            <v>0</v>
          </cell>
          <cell r="AS169">
            <v>0</v>
          </cell>
          <cell r="AT169">
            <v>0</v>
          </cell>
          <cell r="AU169">
            <v>0</v>
          </cell>
          <cell r="AV169">
            <v>0</v>
          </cell>
          <cell r="AW169">
            <v>0</v>
          </cell>
          <cell r="AX169">
            <v>0</v>
          </cell>
          <cell r="AY169">
            <v>0</v>
          </cell>
          <cell r="AZ169">
            <v>0</v>
          </cell>
          <cell r="BA169">
            <v>0</v>
          </cell>
          <cell r="BB169">
            <v>0</v>
          </cell>
          <cell r="BC169">
            <v>1</v>
          </cell>
          <cell r="BD169">
            <v>0</v>
          </cell>
          <cell r="BE169">
            <v>0</v>
          </cell>
          <cell r="BF169">
            <v>0</v>
          </cell>
          <cell r="BG169">
            <v>0</v>
          </cell>
          <cell r="BH169">
            <v>0</v>
          </cell>
          <cell r="BI169">
            <v>0</v>
          </cell>
          <cell r="BJ169">
            <v>0</v>
          </cell>
          <cell r="BK169">
            <v>0</v>
          </cell>
          <cell r="BL169">
            <v>0</v>
          </cell>
          <cell r="BM169">
            <v>0</v>
          </cell>
          <cell r="BN169">
            <v>258.39999999999992</v>
          </cell>
          <cell r="BO169">
            <v>1</v>
          </cell>
          <cell r="BP169" t="str">
            <v>HAILSHAM NORTH WTW</v>
          </cell>
          <cell r="BQ169">
            <v>1</v>
          </cell>
          <cell r="BS169"/>
        </row>
        <row r="170">
          <cell r="A170" t="str">
            <v>LURGASHALL WTW</v>
          </cell>
          <cell r="K170">
            <v>707.20000000000061</v>
          </cell>
          <cell r="P170">
            <v>761.6000000000007</v>
          </cell>
          <cell r="AH170">
            <v>0</v>
          </cell>
          <cell r="AI170">
            <v>0</v>
          </cell>
          <cell r="AJ170">
            <v>0</v>
          </cell>
          <cell r="AK170">
            <v>0</v>
          </cell>
          <cell r="AL170">
            <v>0</v>
          </cell>
          <cell r="AM170">
            <v>0</v>
          </cell>
          <cell r="AN170">
            <v>0</v>
          </cell>
          <cell r="AO170">
            <v>0</v>
          </cell>
          <cell r="AP170">
            <v>0</v>
          </cell>
          <cell r="AQ170">
            <v>0.48148148148148145</v>
          </cell>
          <cell r="AR170">
            <v>0</v>
          </cell>
          <cell r="AS170">
            <v>0</v>
          </cell>
          <cell r="AT170">
            <v>0</v>
          </cell>
          <cell r="AU170">
            <v>0</v>
          </cell>
          <cell r="AV170">
            <v>0.51851851851851849</v>
          </cell>
          <cell r="AW170">
            <v>0</v>
          </cell>
          <cell r="AX170">
            <v>0</v>
          </cell>
          <cell r="AY170">
            <v>0</v>
          </cell>
          <cell r="AZ170">
            <v>0</v>
          </cell>
          <cell r="BA170">
            <v>0</v>
          </cell>
          <cell r="BB170">
            <v>0</v>
          </cell>
          <cell r="BC170">
            <v>0</v>
          </cell>
          <cell r="BD170">
            <v>0</v>
          </cell>
          <cell r="BE170">
            <v>0</v>
          </cell>
          <cell r="BF170">
            <v>0</v>
          </cell>
          <cell r="BG170">
            <v>0</v>
          </cell>
          <cell r="BH170">
            <v>0</v>
          </cell>
          <cell r="BI170">
            <v>0</v>
          </cell>
          <cell r="BJ170">
            <v>0</v>
          </cell>
          <cell r="BK170">
            <v>0</v>
          </cell>
          <cell r="BL170">
            <v>0</v>
          </cell>
          <cell r="BM170">
            <v>0</v>
          </cell>
          <cell r="BN170">
            <v>1468.8000000000013</v>
          </cell>
          <cell r="BO170">
            <v>1</v>
          </cell>
          <cell r="BP170" t="str">
            <v>FORD WTW</v>
          </cell>
          <cell r="BQ170">
            <v>0.51851851851851849</v>
          </cell>
          <cell r="BR170" t="str">
            <v>BUDDS FARM HAVANT WTW</v>
          </cell>
          <cell r="BS170">
            <v>0.48148148148148145</v>
          </cell>
        </row>
        <row r="171">
          <cell r="A171" t="str">
            <v>LUXFORDS LANE EAST GRINSTEAD WTW</v>
          </cell>
          <cell r="S171">
            <v>773.50000000000114</v>
          </cell>
          <cell r="W171">
            <v>54.6</v>
          </cell>
          <cell r="AF171">
            <v>15588.30000000043</v>
          </cell>
          <cell r="AH171">
            <v>0</v>
          </cell>
          <cell r="AI171">
            <v>0</v>
          </cell>
          <cell r="AJ171">
            <v>0</v>
          </cell>
          <cell r="AK171">
            <v>0</v>
          </cell>
          <cell r="AL171">
            <v>0</v>
          </cell>
          <cell r="AM171">
            <v>0</v>
          </cell>
          <cell r="AN171">
            <v>0</v>
          </cell>
          <cell r="AO171">
            <v>0</v>
          </cell>
          <cell r="AP171">
            <v>0</v>
          </cell>
          <cell r="AQ171">
            <v>0</v>
          </cell>
          <cell r="AR171">
            <v>0</v>
          </cell>
          <cell r="AS171">
            <v>0</v>
          </cell>
          <cell r="AT171">
            <v>0</v>
          </cell>
          <cell r="AU171">
            <v>0</v>
          </cell>
          <cell r="AV171">
            <v>0</v>
          </cell>
          <cell r="AW171">
            <v>0</v>
          </cell>
          <cell r="AX171">
            <v>0</v>
          </cell>
          <cell r="AY171">
            <v>4.7117516629710587E-2</v>
          </cell>
          <cell r="AZ171">
            <v>0</v>
          </cell>
          <cell r="BA171">
            <v>0</v>
          </cell>
          <cell r="BB171">
            <v>0</v>
          </cell>
          <cell r="BC171">
            <v>3.3259423503325071E-3</v>
          </cell>
          <cell r="BD171">
            <v>0</v>
          </cell>
          <cell r="BE171">
            <v>0</v>
          </cell>
          <cell r="BF171">
            <v>0</v>
          </cell>
          <cell r="BG171">
            <v>0</v>
          </cell>
          <cell r="BH171">
            <v>0</v>
          </cell>
          <cell r="BI171">
            <v>0</v>
          </cell>
          <cell r="BJ171">
            <v>0</v>
          </cell>
          <cell r="BK171">
            <v>0</v>
          </cell>
          <cell r="BL171">
            <v>0.9495565410199569</v>
          </cell>
          <cell r="BM171">
            <v>0</v>
          </cell>
          <cell r="BN171">
            <v>16416.400000000431</v>
          </cell>
          <cell r="BO171">
            <v>1</v>
          </cell>
          <cell r="BP171" t="str">
            <v>SCAYNES HILL WTW</v>
          </cell>
          <cell r="BQ171">
            <v>0.9495565410199569</v>
          </cell>
          <cell r="BR171" t="str">
            <v>GODDARDS GREEN WTW</v>
          </cell>
          <cell r="BS171">
            <v>4.7117516629710587E-2</v>
          </cell>
        </row>
        <row r="172">
          <cell r="A172" t="str">
            <v>LYDD WTW</v>
          </cell>
          <cell r="D172">
            <v>4221.7999999999811</v>
          </cell>
          <cell r="H172">
            <v>36.4</v>
          </cell>
          <cell r="M172">
            <v>127.4</v>
          </cell>
          <cell r="AH172">
            <v>0</v>
          </cell>
          <cell r="AI172">
            <v>0</v>
          </cell>
          <cell r="AJ172">
            <v>0.96265049252097779</v>
          </cell>
          <cell r="AK172">
            <v>0</v>
          </cell>
          <cell r="AL172">
            <v>0</v>
          </cell>
          <cell r="AM172">
            <v>0</v>
          </cell>
          <cell r="AN172">
            <v>8.2998905508938712E-3</v>
          </cell>
          <cell r="AO172">
            <v>0</v>
          </cell>
          <cell r="AP172">
            <v>0</v>
          </cell>
          <cell r="AQ172">
            <v>0</v>
          </cell>
          <cell r="AR172">
            <v>0</v>
          </cell>
          <cell r="AS172">
            <v>2.904961692812855E-2</v>
          </cell>
          <cell r="AT172">
            <v>0</v>
          </cell>
          <cell r="AU172">
            <v>0</v>
          </cell>
          <cell r="AV172">
            <v>0</v>
          </cell>
          <cell r="AW172">
            <v>0</v>
          </cell>
          <cell r="AX172">
            <v>0</v>
          </cell>
          <cell r="AY172">
            <v>0</v>
          </cell>
          <cell r="AZ172">
            <v>0</v>
          </cell>
          <cell r="BA172">
            <v>0</v>
          </cell>
          <cell r="BB172">
            <v>0</v>
          </cell>
          <cell r="BC172">
            <v>0</v>
          </cell>
          <cell r="BD172">
            <v>0</v>
          </cell>
          <cell r="BE172">
            <v>0</v>
          </cell>
          <cell r="BF172">
            <v>0</v>
          </cell>
          <cell r="BG172">
            <v>0</v>
          </cell>
          <cell r="BH172">
            <v>0</v>
          </cell>
          <cell r="BI172">
            <v>0</v>
          </cell>
          <cell r="BJ172">
            <v>0</v>
          </cell>
          <cell r="BK172">
            <v>0</v>
          </cell>
          <cell r="BL172">
            <v>0</v>
          </cell>
          <cell r="BM172">
            <v>0</v>
          </cell>
          <cell r="BN172">
            <v>4385.5999999999804</v>
          </cell>
          <cell r="BO172">
            <v>1</v>
          </cell>
          <cell r="BP172" t="str">
            <v>ASHFORD WTW</v>
          </cell>
          <cell r="BQ172">
            <v>0.96265049252097779</v>
          </cell>
          <cell r="BR172" t="str">
            <v>CANTERBURY WTW</v>
          </cell>
          <cell r="BS172">
            <v>2.904961692812855E-2</v>
          </cell>
        </row>
        <row r="173">
          <cell r="A173" t="str">
            <v>LYE LANE WEST STOKE WTW</v>
          </cell>
          <cell r="N173">
            <v>135.99999999999997</v>
          </cell>
          <cell r="AH173">
            <v>0</v>
          </cell>
          <cell r="AI173">
            <v>0</v>
          </cell>
          <cell r="AJ173">
            <v>0</v>
          </cell>
          <cell r="AK173">
            <v>0</v>
          </cell>
          <cell r="AL173">
            <v>0</v>
          </cell>
          <cell r="AM173">
            <v>0</v>
          </cell>
          <cell r="AN173">
            <v>0</v>
          </cell>
          <cell r="AO173">
            <v>0</v>
          </cell>
          <cell r="AP173">
            <v>0</v>
          </cell>
          <cell r="AQ173">
            <v>0</v>
          </cell>
          <cell r="AR173">
            <v>0</v>
          </cell>
          <cell r="AS173">
            <v>0</v>
          </cell>
          <cell r="AT173">
            <v>1</v>
          </cell>
          <cell r="AU173">
            <v>0</v>
          </cell>
          <cell r="AV173">
            <v>0</v>
          </cell>
          <cell r="AW173">
            <v>0</v>
          </cell>
          <cell r="AX173">
            <v>0</v>
          </cell>
          <cell r="AY173">
            <v>0</v>
          </cell>
          <cell r="AZ173">
            <v>0</v>
          </cell>
          <cell r="BA173">
            <v>0</v>
          </cell>
          <cell r="BB173">
            <v>0</v>
          </cell>
          <cell r="BC173">
            <v>0</v>
          </cell>
          <cell r="BD173">
            <v>0</v>
          </cell>
          <cell r="BE173">
            <v>0</v>
          </cell>
          <cell r="BF173">
            <v>0</v>
          </cell>
          <cell r="BG173">
            <v>0</v>
          </cell>
          <cell r="BH173">
            <v>0</v>
          </cell>
          <cell r="BI173">
            <v>0</v>
          </cell>
          <cell r="BJ173">
            <v>0</v>
          </cell>
          <cell r="BK173">
            <v>0</v>
          </cell>
          <cell r="BL173">
            <v>0</v>
          </cell>
          <cell r="BM173">
            <v>0</v>
          </cell>
          <cell r="BN173">
            <v>135.99999999999997</v>
          </cell>
          <cell r="BO173">
            <v>1</v>
          </cell>
          <cell r="BP173" t="str">
            <v>FORD CESS WTW</v>
          </cell>
          <cell r="BQ173">
            <v>1</v>
          </cell>
          <cell r="BS173"/>
        </row>
        <row r="174">
          <cell r="A174" t="str">
            <v>LYNDHURST WTW</v>
          </cell>
          <cell r="K174">
            <v>509.60000000000008</v>
          </cell>
          <cell r="P174">
            <v>36.4</v>
          </cell>
          <cell r="AG174">
            <v>6399.5000000000036</v>
          </cell>
          <cell r="AH174">
            <v>0</v>
          </cell>
          <cell r="AI174">
            <v>0</v>
          </cell>
          <cell r="AJ174">
            <v>0</v>
          </cell>
          <cell r="AK174">
            <v>0</v>
          </cell>
          <cell r="AL174">
            <v>0</v>
          </cell>
          <cell r="AM174">
            <v>0</v>
          </cell>
          <cell r="AN174">
            <v>0</v>
          </cell>
          <cell r="AO174">
            <v>0</v>
          </cell>
          <cell r="AP174">
            <v>0</v>
          </cell>
          <cell r="AQ174">
            <v>7.337124757036928E-2</v>
          </cell>
          <cell r="AR174">
            <v>0</v>
          </cell>
          <cell r="AS174">
            <v>0</v>
          </cell>
          <cell r="AT174">
            <v>0</v>
          </cell>
          <cell r="AU174">
            <v>0</v>
          </cell>
          <cell r="AV174">
            <v>5.2408033978835191E-3</v>
          </cell>
          <cell r="AW174">
            <v>0</v>
          </cell>
          <cell r="AX174">
            <v>0</v>
          </cell>
          <cell r="AY174">
            <v>0</v>
          </cell>
          <cell r="AZ174">
            <v>0</v>
          </cell>
          <cell r="BA174">
            <v>0</v>
          </cell>
          <cell r="BB174">
            <v>0</v>
          </cell>
          <cell r="BC174">
            <v>0</v>
          </cell>
          <cell r="BD174">
            <v>0</v>
          </cell>
          <cell r="BE174">
            <v>0</v>
          </cell>
          <cell r="BF174">
            <v>0</v>
          </cell>
          <cell r="BG174">
            <v>0</v>
          </cell>
          <cell r="BH174">
            <v>0</v>
          </cell>
          <cell r="BI174">
            <v>0</v>
          </cell>
          <cell r="BJ174">
            <v>0</v>
          </cell>
          <cell r="BK174">
            <v>0</v>
          </cell>
          <cell r="BL174">
            <v>0</v>
          </cell>
          <cell r="BM174">
            <v>0.92138794903174726</v>
          </cell>
          <cell r="BN174">
            <v>6945.5000000000036</v>
          </cell>
          <cell r="BO174">
            <v>1</v>
          </cell>
          <cell r="BP174" t="str">
            <v>SLOWHILL COPSE MARCHWOOD WTW</v>
          </cell>
          <cell r="BQ174">
            <v>0.92138794903174726</v>
          </cell>
          <cell r="BR174" t="str">
            <v>BUDDS FARM HAVANT WTW</v>
          </cell>
          <cell r="BS174">
            <v>7.337124757036928E-2</v>
          </cell>
        </row>
        <row r="175">
          <cell r="A175" t="str">
            <v>MAGPIE LANE HORSHAM WTW</v>
          </cell>
          <cell r="S175">
            <v>118.29999999999997</v>
          </cell>
          <cell r="AF175">
            <v>36.4</v>
          </cell>
          <cell r="AH175">
            <v>0</v>
          </cell>
          <cell r="AI175">
            <v>0</v>
          </cell>
          <cell r="AJ175">
            <v>0</v>
          </cell>
          <cell r="AK175">
            <v>0</v>
          </cell>
          <cell r="AL175">
            <v>0</v>
          </cell>
          <cell r="AM175">
            <v>0</v>
          </cell>
          <cell r="AN175">
            <v>0</v>
          </cell>
          <cell r="AO175">
            <v>0</v>
          </cell>
          <cell r="AP175">
            <v>0</v>
          </cell>
          <cell r="AQ175">
            <v>0</v>
          </cell>
          <cell r="AR175">
            <v>0</v>
          </cell>
          <cell r="AS175">
            <v>0</v>
          </cell>
          <cell r="AT175">
            <v>0</v>
          </cell>
          <cell r="AU175">
            <v>0</v>
          </cell>
          <cell r="AV175">
            <v>0</v>
          </cell>
          <cell r="AW175">
            <v>0</v>
          </cell>
          <cell r="AX175">
            <v>0</v>
          </cell>
          <cell r="AY175">
            <v>0.76470588235294112</v>
          </cell>
          <cell r="AZ175">
            <v>0</v>
          </cell>
          <cell r="BA175">
            <v>0</v>
          </cell>
          <cell r="BB175">
            <v>0</v>
          </cell>
          <cell r="BC175">
            <v>0</v>
          </cell>
          <cell r="BD175">
            <v>0</v>
          </cell>
          <cell r="BE175">
            <v>0</v>
          </cell>
          <cell r="BF175">
            <v>0</v>
          </cell>
          <cell r="BG175">
            <v>0</v>
          </cell>
          <cell r="BH175">
            <v>0</v>
          </cell>
          <cell r="BI175">
            <v>0</v>
          </cell>
          <cell r="BJ175">
            <v>0</v>
          </cell>
          <cell r="BK175">
            <v>0</v>
          </cell>
          <cell r="BL175">
            <v>0.23529411764705888</v>
          </cell>
          <cell r="BM175">
            <v>0</v>
          </cell>
          <cell r="BN175">
            <v>154.69999999999996</v>
          </cell>
          <cell r="BO175">
            <v>1</v>
          </cell>
          <cell r="BP175" t="str">
            <v>GODDARDS GREEN WTW</v>
          </cell>
          <cell r="BQ175">
            <v>0.76470588235294112</v>
          </cell>
          <cell r="BR175" t="str">
            <v>SCAYNES HILL WTW</v>
          </cell>
          <cell r="BS175">
            <v>0.23529411764705888</v>
          </cell>
        </row>
        <row r="176">
          <cell r="A176" t="str">
            <v>MANNINGS HEATH WTW</v>
          </cell>
          <cell r="S176">
            <v>700.70000000000095</v>
          </cell>
          <cell r="X176">
            <v>18.2</v>
          </cell>
          <cell r="AF176">
            <v>254.7999999999999</v>
          </cell>
          <cell r="AH176">
            <v>0</v>
          </cell>
          <cell r="AI176">
            <v>0</v>
          </cell>
          <cell r="AJ176">
            <v>0</v>
          </cell>
          <cell r="AK176">
            <v>0</v>
          </cell>
          <cell r="AL176">
            <v>0</v>
          </cell>
          <cell r="AM176">
            <v>0</v>
          </cell>
          <cell r="AN176">
            <v>0</v>
          </cell>
          <cell r="AO176">
            <v>0</v>
          </cell>
          <cell r="AP176">
            <v>0</v>
          </cell>
          <cell r="AQ176">
            <v>0</v>
          </cell>
          <cell r="AR176">
            <v>0</v>
          </cell>
          <cell r="AS176">
            <v>0</v>
          </cell>
          <cell r="AT176">
            <v>0</v>
          </cell>
          <cell r="AU176">
            <v>0</v>
          </cell>
          <cell r="AV176">
            <v>0</v>
          </cell>
          <cell r="AW176">
            <v>0</v>
          </cell>
          <cell r="AX176">
            <v>0</v>
          </cell>
          <cell r="AY176">
            <v>0.71962616822429937</v>
          </cell>
          <cell r="AZ176">
            <v>0</v>
          </cell>
          <cell r="BA176">
            <v>0</v>
          </cell>
          <cell r="BB176">
            <v>0</v>
          </cell>
          <cell r="BC176">
            <v>0</v>
          </cell>
          <cell r="BD176">
            <v>1.869158878504671E-2</v>
          </cell>
          <cell r="BE176">
            <v>0</v>
          </cell>
          <cell r="BF176">
            <v>0</v>
          </cell>
          <cell r="BG176">
            <v>0</v>
          </cell>
          <cell r="BH176">
            <v>0</v>
          </cell>
          <cell r="BI176">
            <v>0</v>
          </cell>
          <cell r="BJ176">
            <v>0</v>
          </cell>
          <cell r="BK176">
            <v>0</v>
          </cell>
          <cell r="BL176">
            <v>0.26168224299065385</v>
          </cell>
          <cell r="BM176">
            <v>0</v>
          </cell>
          <cell r="BN176">
            <v>973.70000000000095</v>
          </cell>
          <cell r="BO176">
            <v>1</v>
          </cell>
          <cell r="BP176" t="str">
            <v>GODDARDS GREEN WTW</v>
          </cell>
          <cell r="BQ176">
            <v>0.71962616822429937</v>
          </cell>
          <cell r="BR176" t="str">
            <v>SCAYNES HILL WTW</v>
          </cell>
          <cell r="BS176">
            <v>0.26168224299065385</v>
          </cell>
        </row>
        <row r="177">
          <cell r="A177" t="str">
            <v>MARESFIELD WTW</v>
          </cell>
          <cell r="P177">
            <v>18.2</v>
          </cell>
          <cell r="S177">
            <v>1456.000000000002</v>
          </cell>
          <cell r="W177">
            <v>491.39999999999981</v>
          </cell>
          <cell r="X177">
            <v>36.4</v>
          </cell>
          <cell r="AF177">
            <v>746.20000000000039</v>
          </cell>
          <cell r="AH177">
            <v>0</v>
          </cell>
          <cell r="AI177">
            <v>0</v>
          </cell>
          <cell r="AJ177">
            <v>0</v>
          </cell>
          <cell r="AK177">
            <v>0</v>
          </cell>
          <cell r="AL177">
            <v>0</v>
          </cell>
          <cell r="AM177">
            <v>0</v>
          </cell>
          <cell r="AN177">
            <v>0</v>
          </cell>
          <cell r="AO177">
            <v>0</v>
          </cell>
          <cell r="AP177">
            <v>0</v>
          </cell>
          <cell r="AQ177">
            <v>0</v>
          </cell>
          <cell r="AR177">
            <v>0</v>
          </cell>
          <cell r="AS177">
            <v>0</v>
          </cell>
          <cell r="AT177">
            <v>0</v>
          </cell>
          <cell r="AU177">
            <v>0</v>
          </cell>
          <cell r="AV177">
            <v>6.6225165562913847E-3</v>
          </cell>
          <cell r="AW177">
            <v>0</v>
          </cell>
          <cell r="AX177">
            <v>0</v>
          </cell>
          <cell r="AY177">
            <v>0.52980132450331152</v>
          </cell>
          <cell r="AZ177">
            <v>0</v>
          </cell>
          <cell r="BA177">
            <v>0</v>
          </cell>
          <cell r="BB177">
            <v>0</v>
          </cell>
          <cell r="BC177">
            <v>0.17880794701986732</v>
          </cell>
          <cell r="BD177">
            <v>1.3245033112582769E-2</v>
          </cell>
          <cell r="BE177">
            <v>0</v>
          </cell>
          <cell r="BF177">
            <v>0</v>
          </cell>
          <cell r="BG177">
            <v>0</v>
          </cell>
          <cell r="BH177">
            <v>0</v>
          </cell>
          <cell r="BI177">
            <v>0</v>
          </cell>
          <cell r="BJ177">
            <v>0</v>
          </cell>
          <cell r="BK177">
            <v>0</v>
          </cell>
          <cell r="BL177">
            <v>0.27152317880794691</v>
          </cell>
          <cell r="BM177">
            <v>0</v>
          </cell>
          <cell r="BN177">
            <v>2748.2000000000025</v>
          </cell>
          <cell r="BO177">
            <v>1</v>
          </cell>
          <cell r="BP177" t="str">
            <v>GODDARDS GREEN WTW</v>
          </cell>
          <cell r="BQ177">
            <v>0.52980132450331152</v>
          </cell>
          <cell r="BR177" t="str">
            <v>SCAYNES HILL WTW</v>
          </cell>
          <cell r="BS177">
            <v>0.27152317880794691</v>
          </cell>
        </row>
        <row r="178">
          <cell r="A178" t="str">
            <v>MARKBEECH WTW</v>
          </cell>
          <cell r="X178">
            <v>54.6</v>
          </cell>
          <cell r="AF178">
            <v>72.8</v>
          </cell>
          <cell r="AH178">
            <v>0</v>
          </cell>
          <cell r="AI178">
            <v>0</v>
          </cell>
          <cell r="AJ178">
            <v>0</v>
          </cell>
          <cell r="AK178">
            <v>0</v>
          </cell>
          <cell r="AL178">
            <v>0</v>
          </cell>
          <cell r="AM178">
            <v>0</v>
          </cell>
          <cell r="AN178">
            <v>0</v>
          </cell>
          <cell r="AO178">
            <v>0</v>
          </cell>
          <cell r="AP178">
            <v>0</v>
          </cell>
          <cell r="AQ178">
            <v>0</v>
          </cell>
          <cell r="AR178">
            <v>0</v>
          </cell>
          <cell r="AS178">
            <v>0</v>
          </cell>
          <cell r="AT178">
            <v>0</v>
          </cell>
          <cell r="AU178">
            <v>0</v>
          </cell>
          <cell r="AV178">
            <v>0</v>
          </cell>
          <cell r="AW178">
            <v>0</v>
          </cell>
          <cell r="AX178">
            <v>0</v>
          </cell>
          <cell r="AY178">
            <v>0</v>
          </cell>
          <cell r="AZ178">
            <v>0</v>
          </cell>
          <cell r="BA178">
            <v>0</v>
          </cell>
          <cell r="BB178">
            <v>0</v>
          </cell>
          <cell r="BC178">
            <v>0</v>
          </cell>
          <cell r="BD178">
            <v>0.42857142857142855</v>
          </cell>
          <cell r="BE178">
            <v>0</v>
          </cell>
          <cell r="BF178">
            <v>0</v>
          </cell>
          <cell r="BG178">
            <v>0</v>
          </cell>
          <cell r="BH178">
            <v>0</v>
          </cell>
          <cell r="BI178">
            <v>0</v>
          </cell>
          <cell r="BJ178">
            <v>0</v>
          </cell>
          <cell r="BK178">
            <v>0</v>
          </cell>
          <cell r="BL178">
            <v>0.5714285714285714</v>
          </cell>
          <cell r="BM178">
            <v>0</v>
          </cell>
          <cell r="BN178">
            <v>127.4</v>
          </cell>
          <cell r="BO178">
            <v>1</v>
          </cell>
          <cell r="BP178" t="str">
            <v>SCAYNES HILL WTW</v>
          </cell>
          <cell r="BQ178">
            <v>0.5714285714285714</v>
          </cell>
          <cell r="BR178" t="str">
            <v>HAM HILL WTW</v>
          </cell>
          <cell r="BS178">
            <v>0.42857142857142855</v>
          </cell>
        </row>
        <row r="179">
          <cell r="A179" t="str">
            <v>MAY STREET HERNE BAY WTW</v>
          </cell>
          <cell r="D179">
            <v>5191.4000000000169</v>
          </cell>
          <cell r="H179">
            <v>54.6</v>
          </cell>
          <cell r="M179">
            <v>21248.499999999698</v>
          </cell>
          <cell r="X179">
            <v>81.900000000000006</v>
          </cell>
          <cell r="AA179">
            <v>3940.1000000000099</v>
          </cell>
          <cell r="AD179">
            <v>12393.999999999929</v>
          </cell>
          <cell r="AH179">
            <v>0</v>
          </cell>
          <cell r="AI179">
            <v>0</v>
          </cell>
          <cell r="AJ179">
            <v>0.12098204402186082</v>
          </cell>
          <cell r="AK179">
            <v>0</v>
          </cell>
          <cell r="AL179">
            <v>0</v>
          </cell>
          <cell r="AM179">
            <v>0</v>
          </cell>
          <cell r="AN179">
            <v>1.2724158422763761E-3</v>
          </cell>
          <cell r="AO179">
            <v>0</v>
          </cell>
          <cell r="AP179">
            <v>0</v>
          </cell>
          <cell r="AQ179">
            <v>0</v>
          </cell>
          <cell r="AR179">
            <v>0</v>
          </cell>
          <cell r="AS179">
            <v>0.49518183195254933</v>
          </cell>
          <cell r="AT179">
            <v>0</v>
          </cell>
          <cell r="AU179">
            <v>0</v>
          </cell>
          <cell r="AV179">
            <v>0</v>
          </cell>
          <cell r="AW179">
            <v>0</v>
          </cell>
          <cell r="AX179">
            <v>0</v>
          </cell>
          <cell r="AY179">
            <v>0</v>
          </cell>
          <cell r="AZ179">
            <v>0</v>
          </cell>
          <cell r="BA179">
            <v>0</v>
          </cell>
          <cell r="BB179">
            <v>0</v>
          </cell>
          <cell r="BC179">
            <v>0</v>
          </cell>
          <cell r="BD179">
            <v>1.9086237634145643E-3</v>
          </cell>
          <cell r="BE179">
            <v>0</v>
          </cell>
          <cell r="BF179">
            <v>0</v>
          </cell>
          <cell r="BG179">
            <v>9.1821349087054249E-2</v>
          </cell>
          <cell r="BH179">
            <v>0</v>
          </cell>
          <cell r="BI179">
            <v>0</v>
          </cell>
          <cell r="BJ179">
            <v>0.28883373533284457</v>
          </cell>
          <cell r="BK179">
            <v>0</v>
          </cell>
          <cell r="BL179">
            <v>0</v>
          </cell>
          <cell r="BM179">
            <v>0</v>
          </cell>
          <cell r="BN179">
            <v>42910.499999999658</v>
          </cell>
          <cell r="BO179">
            <v>1</v>
          </cell>
          <cell r="BP179" t="str">
            <v>CANTERBURY WTW</v>
          </cell>
          <cell r="BQ179">
            <v>0.49518183195254933</v>
          </cell>
          <cell r="BR179" t="str">
            <v>QUEENBOROUGH WTW</v>
          </cell>
          <cell r="BS179">
            <v>0.28883373533284457</v>
          </cell>
        </row>
        <row r="180">
          <cell r="A180" t="str">
            <v>MERES FARM MAYFIELD WTW</v>
          </cell>
          <cell r="D180">
            <v>54.599999999999994</v>
          </cell>
          <cell r="S180">
            <v>36.4</v>
          </cell>
          <cell r="W180">
            <v>2620.7999999999979</v>
          </cell>
          <cell r="AF180">
            <v>145.6</v>
          </cell>
          <cell r="AH180">
            <v>0</v>
          </cell>
          <cell r="AI180">
            <v>0</v>
          </cell>
          <cell r="AJ180">
            <v>1.9108280254777083E-2</v>
          </cell>
          <cell r="AK180">
            <v>0</v>
          </cell>
          <cell r="AL180">
            <v>0</v>
          </cell>
          <cell r="AM180">
            <v>0</v>
          </cell>
          <cell r="AN180">
            <v>0</v>
          </cell>
          <cell r="AO180">
            <v>0</v>
          </cell>
          <cell r="AP180">
            <v>0</v>
          </cell>
          <cell r="AQ180">
            <v>0</v>
          </cell>
          <cell r="AR180">
            <v>0</v>
          </cell>
          <cell r="AS180">
            <v>0</v>
          </cell>
          <cell r="AT180">
            <v>0</v>
          </cell>
          <cell r="AU180">
            <v>0</v>
          </cell>
          <cell r="AV180">
            <v>0</v>
          </cell>
          <cell r="AW180">
            <v>0</v>
          </cell>
          <cell r="AX180">
            <v>0</v>
          </cell>
          <cell r="AY180">
            <v>1.2738853503184723E-2</v>
          </cell>
          <cell r="AZ180">
            <v>0</v>
          </cell>
          <cell r="BA180">
            <v>0</v>
          </cell>
          <cell r="BB180">
            <v>0</v>
          </cell>
          <cell r="BC180">
            <v>0.91719745222929938</v>
          </cell>
          <cell r="BD180">
            <v>0</v>
          </cell>
          <cell r="BE180">
            <v>0</v>
          </cell>
          <cell r="BF180">
            <v>0</v>
          </cell>
          <cell r="BG180">
            <v>0</v>
          </cell>
          <cell r="BH180">
            <v>0</v>
          </cell>
          <cell r="BI180">
            <v>0</v>
          </cell>
          <cell r="BJ180">
            <v>0</v>
          </cell>
          <cell r="BK180">
            <v>0</v>
          </cell>
          <cell r="BL180">
            <v>5.0955414012738891E-2</v>
          </cell>
          <cell r="BM180">
            <v>0</v>
          </cell>
          <cell r="BN180">
            <v>2857.3999999999978</v>
          </cell>
          <cell r="BO180">
            <v>1</v>
          </cell>
          <cell r="BP180" t="str">
            <v>HAILSHAM NORTH WTW</v>
          </cell>
          <cell r="BQ180">
            <v>0.91719745222929938</v>
          </cell>
          <cell r="BR180" t="str">
            <v>SCAYNES HILL WTW</v>
          </cell>
          <cell r="BS180">
            <v>5.0955414012738891E-2</v>
          </cell>
        </row>
        <row r="181">
          <cell r="A181" t="str">
            <v>MILFORD ROAD PENNINGTON WTW</v>
          </cell>
          <cell r="K181">
            <v>837.19999999999959</v>
          </cell>
          <cell r="Q181">
            <v>54.6</v>
          </cell>
          <cell r="AG181">
            <v>48688.500000000466</v>
          </cell>
          <cell r="AH181">
            <v>0</v>
          </cell>
          <cell r="AI181">
            <v>0</v>
          </cell>
          <cell r="AJ181">
            <v>0</v>
          </cell>
          <cell r="AK181">
            <v>0</v>
          </cell>
          <cell r="AL181">
            <v>0</v>
          </cell>
          <cell r="AM181">
            <v>0</v>
          </cell>
          <cell r="AN181">
            <v>0</v>
          </cell>
          <cell r="AO181">
            <v>0</v>
          </cell>
          <cell r="AP181">
            <v>0</v>
          </cell>
          <cell r="AQ181">
            <v>1.6885738892261477E-2</v>
          </cell>
          <cell r="AR181">
            <v>0</v>
          </cell>
          <cell r="AS181">
            <v>0</v>
          </cell>
          <cell r="AT181">
            <v>0</v>
          </cell>
          <cell r="AU181">
            <v>0</v>
          </cell>
          <cell r="AV181">
            <v>0</v>
          </cell>
          <cell r="AW181">
            <v>1.1012438407996621E-3</v>
          </cell>
          <cell r="AX181">
            <v>0</v>
          </cell>
          <cell r="AY181">
            <v>0</v>
          </cell>
          <cell r="AZ181">
            <v>0</v>
          </cell>
          <cell r="BA181">
            <v>0</v>
          </cell>
          <cell r="BB181">
            <v>0</v>
          </cell>
          <cell r="BC181">
            <v>0</v>
          </cell>
          <cell r="BD181">
            <v>0</v>
          </cell>
          <cell r="BE181">
            <v>0</v>
          </cell>
          <cell r="BF181">
            <v>0</v>
          </cell>
          <cell r="BG181">
            <v>0</v>
          </cell>
          <cell r="BH181">
            <v>0</v>
          </cell>
          <cell r="BI181">
            <v>0</v>
          </cell>
          <cell r="BJ181">
            <v>0</v>
          </cell>
          <cell r="BK181">
            <v>0</v>
          </cell>
          <cell r="BL181">
            <v>0</v>
          </cell>
          <cell r="BM181">
            <v>0.98201301726693879</v>
          </cell>
          <cell r="BN181">
            <v>49580.300000000469</v>
          </cell>
          <cell r="BO181">
            <v>1</v>
          </cell>
          <cell r="BP181" t="str">
            <v>SLOWHILL COPSE MARCHWOOD WTW</v>
          </cell>
          <cell r="BQ181">
            <v>0.98201301726693879</v>
          </cell>
          <cell r="BR181" t="str">
            <v>BUDDS FARM HAVANT WTW</v>
          </cell>
          <cell r="BS181">
            <v>1.6885738892261477E-2</v>
          </cell>
        </row>
        <row r="182">
          <cell r="A182" t="str">
            <v>MILL CORNER NORTHIAM WTW</v>
          </cell>
          <cell r="D182">
            <v>453.40000000000026</v>
          </cell>
          <cell r="W182">
            <v>81.599999999999994</v>
          </cell>
          <cell r="AH182">
            <v>0</v>
          </cell>
          <cell r="AI182">
            <v>0</v>
          </cell>
          <cell r="AJ182">
            <v>0.84747663551401886</v>
          </cell>
          <cell r="AK182">
            <v>0</v>
          </cell>
          <cell r="AL182">
            <v>0</v>
          </cell>
          <cell r="AM182">
            <v>0</v>
          </cell>
          <cell r="AN182">
            <v>0</v>
          </cell>
          <cell r="AO182">
            <v>0</v>
          </cell>
          <cell r="AP182">
            <v>0</v>
          </cell>
          <cell r="AQ182">
            <v>0</v>
          </cell>
          <cell r="AR182">
            <v>0</v>
          </cell>
          <cell r="AS182">
            <v>0</v>
          </cell>
          <cell r="AT182">
            <v>0</v>
          </cell>
          <cell r="AU182">
            <v>0</v>
          </cell>
          <cell r="AV182">
            <v>0</v>
          </cell>
          <cell r="AW182">
            <v>0</v>
          </cell>
          <cell r="AX182">
            <v>0</v>
          </cell>
          <cell r="AY182">
            <v>0</v>
          </cell>
          <cell r="AZ182">
            <v>0</v>
          </cell>
          <cell r="BA182">
            <v>0</v>
          </cell>
          <cell r="BB182">
            <v>0</v>
          </cell>
          <cell r="BC182">
            <v>0.15252336448598122</v>
          </cell>
          <cell r="BD182">
            <v>0</v>
          </cell>
          <cell r="BE182">
            <v>0</v>
          </cell>
          <cell r="BF182">
            <v>0</v>
          </cell>
          <cell r="BG182">
            <v>0</v>
          </cell>
          <cell r="BH182">
            <v>0</v>
          </cell>
          <cell r="BI182">
            <v>0</v>
          </cell>
          <cell r="BJ182">
            <v>0</v>
          </cell>
          <cell r="BK182">
            <v>0</v>
          </cell>
          <cell r="BL182">
            <v>0</v>
          </cell>
          <cell r="BM182">
            <v>0</v>
          </cell>
          <cell r="BN182">
            <v>535.00000000000023</v>
          </cell>
          <cell r="BO182">
            <v>1</v>
          </cell>
          <cell r="BP182" t="str">
            <v>ASHFORD WTW</v>
          </cell>
          <cell r="BQ182">
            <v>0.84747663551401886</v>
          </cell>
          <cell r="BR182" t="str">
            <v>HAILSHAM NORTH WTW</v>
          </cell>
          <cell r="BS182">
            <v>0.15252336448598122</v>
          </cell>
        </row>
        <row r="183">
          <cell r="A183" t="str">
            <v>MINSTEAD WTW</v>
          </cell>
          <cell r="AG183">
            <v>318.19999999999993</v>
          </cell>
          <cell r="AH183">
            <v>0</v>
          </cell>
          <cell r="AI183">
            <v>0</v>
          </cell>
          <cell r="AJ183">
            <v>0</v>
          </cell>
          <cell r="AK183">
            <v>0</v>
          </cell>
          <cell r="AL183">
            <v>0</v>
          </cell>
          <cell r="AM183">
            <v>0</v>
          </cell>
          <cell r="AN183">
            <v>0</v>
          </cell>
          <cell r="AO183">
            <v>0</v>
          </cell>
          <cell r="AP183">
            <v>0</v>
          </cell>
          <cell r="AQ183">
            <v>0</v>
          </cell>
          <cell r="AR183">
            <v>0</v>
          </cell>
          <cell r="AS183">
            <v>0</v>
          </cell>
          <cell r="AT183">
            <v>0</v>
          </cell>
          <cell r="AU183">
            <v>0</v>
          </cell>
          <cell r="AV183">
            <v>0</v>
          </cell>
          <cell r="AW183">
            <v>0</v>
          </cell>
          <cell r="AX183">
            <v>0</v>
          </cell>
          <cell r="AY183">
            <v>0</v>
          </cell>
          <cell r="AZ183">
            <v>0</v>
          </cell>
          <cell r="BA183">
            <v>0</v>
          </cell>
          <cell r="BB183">
            <v>0</v>
          </cell>
          <cell r="BC183">
            <v>0</v>
          </cell>
          <cell r="BD183">
            <v>0</v>
          </cell>
          <cell r="BE183">
            <v>0</v>
          </cell>
          <cell r="BF183">
            <v>0</v>
          </cell>
          <cell r="BG183">
            <v>0</v>
          </cell>
          <cell r="BH183">
            <v>0</v>
          </cell>
          <cell r="BI183">
            <v>0</v>
          </cell>
          <cell r="BJ183">
            <v>0</v>
          </cell>
          <cell r="BK183">
            <v>0</v>
          </cell>
          <cell r="BL183">
            <v>0</v>
          </cell>
          <cell r="BM183">
            <v>1</v>
          </cell>
          <cell r="BN183">
            <v>318.19999999999993</v>
          </cell>
          <cell r="BO183">
            <v>1</v>
          </cell>
          <cell r="BP183" t="str">
            <v>SLOWHILL COPSE MARCHWOOD WTW</v>
          </cell>
          <cell r="BQ183">
            <v>1</v>
          </cell>
          <cell r="BS183"/>
        </row>
        <row r="184">
          <cell r="A184" t="str">
            <v>MINSTER IOT WTW</v>
          </cell>
          <cell r="D184">
            <v>509.5999999999998</v>
          </cell>
          <cell r="M184">
            <v>5582.3999999999696</v>
          </cell>
          <cell r="X184">
            <v>36.4</v>
          </cell>
          <cell r="AA184">
            <v>127.4</v>
          </cell>
          <cell r="AD184">
            <v>400.39999999999986</v>
          </cell>
          <cell r="AH184">
            <v>0</v>
          </cell>
          <cell r="AI184">
            <v>0</v>
          </cell>
          <cell r="AJ184">
            <v>7.6560199513236116E-2</v>
          </cell>
          <cell r="AK184">
            <v>0</v>
          </cell>
          <cell r="AL184">
            <v>0</v>
          </cell>
          <cell r="AM184">
            <v>0</v>
          </cell>
          <cell r="AN184">
            <v>0</v>
          </cell>
          <cell r="AO184">
            <v>0</v>
          </cell>
          <cell r="AP184">
            <v>0</v>
          </cell>
          <cell r="AQ184">
            <v>0</v>
          </cell>
          <cell r="AR184">
            <v>0</v>
          </cell>
          <cell r="AS184">
            <v>0.83867672245425262</v>
          </cell>
          <cell r="AT184">
            <v>0</v>
          </cell>
          <cell r="AU184">
            <v>0</v>
          </cell>
          <cell r="AV184">
            <v>0</v>
          </cell>
          <cell r="AW184">
            <v>0</v>
          </cell>
          <cell r="AX184">
            <v>0</v>
          </cell>
          <cell r="AY184">
            <v>0</v>
          </cell>
          <cell r="AZ184">
            <v>0</v>
          </cell>
          <cell r="BA184">
            <v>0</v>
          </cell>
          <cell r="BB184">
            <v>0</v>
          </cell>
          <cell r="BC184">
            <v>0</v>
          </cell>
          <cell r="BD184">
            <v>5.4685856795168679E-3</v>
          </cell>
          <cell r="BE184">
            <v>0</v>
          </cell>
          <cell r="BF184">
            <v>0</v>
          </cell>
          <cell r="BG184">
            <v>1.9140049878309039E-2</v>
          </cell>
          <cell r="BH184">
            <v>0</v>
          </cell>
          <cell r="BI184">
            <v>0</v>
          </cell>
          <cell r="BJ184">
            <v>6.0154442474685522E-2</v>
          </cell>
          <cell r="BK184">
            <v>0</v>
          </cell>
          <cell r="BL184">
            <v>0</v>
          </cell>
          <cell r="BM184">
            <v>0</v>
          </cell>
          <cell r="BN184">
            <v>6656.199999999968</v>
          </cell>
          <cell r="BO184">
            <v>1</v>
          </cell>
          <cell r="BP184" t="str">
            <v>CANTERBURY WTW</v>
          </cell>
          <cell r="BQ184">
            <v>0.83867672245425262</v>
          </cell>
          <cell r="BR184" t="str">
            <v>ASHFORD WTW</v>
          </cell>
          <cell r="BS184">
            <v>7.6560199513236116E-2</v>
          </cell>
        </row>
        <row r="185">
          <cell r="A185" t="str">
            <v>MONKS GATE WTW</v>
          </cell>
          <cell r="N185">
            <v>18.2</v>
          </cell>
          <cell r="P185">
            <v>9.1</v>
          </cell>
          <cell r="S185">
            <v>1092.0000000000011</v>
          </cell>
          <cell r="AF185">
            <v>282.09999999999997</v>
          </cell>
          <cell r="AH185">
            <v>0</v>
          </cell>
          <cell r="AI185">
            <v>0</v>
          </cell>
          <cell r="AJ185">
            <v>0</v>
          </cell>
          <cell r="AK185">
            <v>0</v>
          </cell>
          <cell r="AL185">
            <v>0</v>
          </cell>
          <cell r="AM185">
            <v>0</v>
          </cell>
          <cell r="AN185">
            <v>0</v>
          </cell>
          <cell r="AO185">
            <v>0</v>
          </cell>
          <cell r="AP185">
            <v>0</v>
          </cell>
          <cell r="AQ185">
            <v>0</v>
          </cell>
          <cell r="AR185">
            <v>0</v>
          </cell>
          <cell r="AS185">
            <v>0</v>
          </cell>
          <cell r="AT185">
            <v>1.2987012987012977E-2</v>
          </cell>
          <cell r="AU185">
            <v>0</v>
          </cell>
          <cell r="AV185">
            <v>6.4935064935064887E-3</v>
          </cell>
          <cell r="AW185">
            <v>0</v>
          </cell>
          <cell r="AX185">
            <v>0</v>
          </cell>
          <cell r="AY185">
            <v>0.77922077922077948</v>
          </cell>
          <cell r="AZ185">
            <v>0</v>
          </cell>
          <cell r="BA185">
            <v>0</v>
          </cell>
          <cell r="BB185">
            <v>0</v>
          </cell>
          <cell r="BC185">
            <v>0</v>
          </cell>
          <cell r="BD185">
            <v>0</v>
          </cell>
          <cell r="BE185">
            <v>0</v>
          </cell>
          <cell r="BF185">
            <v>0</v>
          </cell>
          <cell r="BG185">
            <v>0</v>
          </cell>
          <cell r="BH185">
            <v>0</v>
          </cell>
          <cell r="BI185">
            <v>0</v>
          </cell>
          <cell r="BJ185">
            <v>0</v>
          </cell>
          <cell r="BK185">
            <v>0</v>
          </cell>
          <cell r="BL185">
            <v>0.20129870129870114</v>
          </cell>
          <cell r="BM185">
            <v>0</v>
          </cell>
          <cell r="BN185">
            <v>1401.400000000001</v>
          </cell>
          <cell r="BO185">
            <v>1</v>
          </cell>
          <cell r="BP185" t="str">
            <v>GODDARDS GREEN WTW</v>
          </cell>
          <cell r="BQ185">
            <v>0.77922077922077948</v>
          </cell>
          <cell r="BR185" t="str">
            <v>SCAYNES HILL WTW</v>
          </cell>
          <cell r="BS185">
            <v>0.20129870129870114</v>
          </cell>
        </row>
        <row r="186">
          <cell r="A186" t="str">
            <v>MORESTEAD ROAD WINCHESTER WTW</v>
          </cell>
          <cell r="K186">
            <v>3765.8</v>
          </cell>
          <cell r="Q186">
            <v>1905.899999999998</v>
          </cell>
          <cell r="AC186">
            <v>200.2</v>
          </cell>
          <cell r="AG186">
            <v>26632.099999999718</v>
          </cell>
          <cell r="AH186">
            <v>0</v>
          </cell>
          <cell r="AI186">
            <v>0</v>
          </cell>
          <cell r="AJ186">
            <v>0</v>
          </cell>
          <cell r="AK186">
            <v>0</v>
          </cell>
          <cell r="AL186">
            <v>0</v>
          </cell>
          <cell r="AM186">
            <v>0</v>
          </cell>
          <cell r="AN186">
            <v>0</v>
          </cell>
          <cell r="AO186">
            <v>0</v>
          </cell>
          <cell r="AP186">
            <v>0</v>
          </cell>
          <cell r="AQ186">
            <v>0.11585650996800495</v>
          </cell>
          <cell r="AR186">
            <v>0</v>
          </cell>
          <cell r="AS186">
            <v>0</v>
          </cell>
          <cell r="AT186">
            <v>0</v>
          </cell>
          <cell r="AU186">
            <v>0</v>
          </cell>
          <cell r="AV186">
            <v>0</v>
          </cell>
          <cell r="AW186">
            <v>5.8635860201821766E-2</v>
          </cell>
          <cell r="AX186">
            <v>0</v>
          </cell>
          <cell r="AY186">
            <v>0</v>
          </cell>
          <cell r="AZ186">
            <v>0</v>
          </cell>
          <cell r="BA186">
            <v>0</v>
          </cell>
          <cell r="BB186">
            <v>0</v>
          </cell>
          <cell r="BC186">
            <v>0</v>
          </cell>
          <cell r="BD186">
            <v>0</v>
          </cell>
          <cell r="BE186">
            <v>0</v>
          </cell>
          <cell r="BF186">
            <v>0</v>
          </cell>
          <cell r="BG186">
            <v>0</v>
          </cell>
          <cell r="BH186">
            <v>0</v>
          </cell>
          <cell r="BI186">
            <v>6.1592419394536592E-3</v>
          </cell>
          <cell r="BJ186">
            <v>0</v>
          </cell>
          <cell r="BK186">
            <v>0</v>
          </cell>
          <cell r="BL186">
            <v>0</v>
          </cell>
          <cell r="BM186">
            <v>0.81934838789071962</v>
          </cell>
          <cell r="BN186">
            <v>32503.999999999716</v>
          </cell>
          <cell r="BO186">
            <v>1</v>
          </cell>
          <cell r="BP186" t="str">
            <v>SLOWHILL COPSE MARCHWOOD WTW</v>
          </cell>
          <cell r="BQ186">
            <v>0.81934838789071962</v>
          </cell>
          <cell r="BR186" t="str">
            <v>BUDDS FARM HAVANT WTW</v>
          </cell>
          <cell r="BS186">
            <v>0.11585650996800495</v>
          </cell>
        </row>
        <row r="187">
          <cell r="A187" t="str">
            <v>MOUNTFIELD WTW</v>
          </cell>
          <cell r="D187">
            <v>1050.8000000000011</v>
          </cell>
          <cell r="M187">
            <v>36.4</v>
          </cell>
          <cell r="W187">
            <v>327.59999999999991</v>
          </cell>
          <cell r="AH187">
            <v>0</v>
          </cell>
          <cell r="AI187">
            <v>0</v>
          </cell>
          <cell r="AJ187">
            <v>0.74271981905569706</v>
          </cell>
          <cell r="AK187">
            <v>0</v>
          </cell>
          <cell r="AL187">
            <v>0</v>
          </cell>
          <cell r="AM187">
            <v>0</v>
          </cell>
          <cell r="AN187">
            <v>0</v>
          </cell>
          <cell r="AO187">
            <v>0</v>
          </cell>
          <cell r="AP187">
            <v>0</v>
          </cell>
          <cell r="AQ187">
            <v>0</v>
          </cell>
          <cell r="AR187">
            <v>0</v>
          </cell>
          <cell r="AS187">
            <v>2.5728018094430288E-2</v>
          </cell>
          <cell r="AT187">
            <v>0</v>
          </cell>
          <cell r="AU187">
            <v>0</v>
          </cell>
          <cell r="AV187">
            <v>0</v>
          </cell>
          <cell r="AW187">
            <v>0</v>
          </cell>
          <cell r="AX187">
            <v>0</v>
          </cell>
          <cell r="AY187">
            <v>0</v>
          </cell>
          <cell r="AZ187">
            <v>0</v>
          </cell>
          <cell r="BA187">
            <v>0</v>
          </cell>
          <cell r="BB187">
            <v>0</v>
          </cell>
          <cell r="BC187">
            <v>0.23155216284987254</v>
          </cell>
          <cell r="BD187">
            <v>0</v>
          </cell>
          <cell r="BE187">
            <v>0</v>
          </cell>
          <cell r="BF187">
            <v>0</v>
          </cell>
          <cell r="BG187">
            <v>0</v>
          </cell>
          <cell r="BH187">
            <v>0</v>
          </cell>
          <cell r="BI187">
            <v>0</v>
          </cell>
          <cell r="BJ187">
            <v>0</v>
          </cell>
          <cell r="BK187">
            <v>0</v>
          </cell>
          <cell r="BL187">
            <v>0</v>
          </cell>
          <cell r="BM187">
            <v>0</v>
          </cell>
          <cell r="BN187">
            <v>1414.8000000000011</v>
          </cell>
          <cell r="BO187">
            <v>1</v>
          </cell>
          <cell r="BP187" t="str">
            <v>ASHFORD WTW</v>
          </cell>
          <cell r="BQ187">
            <v>0.74271981905569706</v>
          </cell>
          <cell r="BR187" t="str">
            <v>HAILSHAM NORTH WTW</v>
          </cell>
          <cell r="BS187">
            <v>0.23155216284987254</v>
          </cell>
        </row>
        <row r="188">
          <cell r="A188" t="str">
            <v>NATS LANE BROOK K WTW</v>
          </cell>
          <cell r="D188">
            <v>673.40000000000089</v>
          </cell>
          <cell r="H188">
            <v>18.2</v>
          </cell>
          <cell r="M188">
            <v>45.5</v>
          </cell>
          <cell r="AH188">
            <v>0</v>
          </cell>
          <cell r="AI188">
            <v>0</v>
          </cell>
          <cell r="AJ188">
            <v>0.91358024691358031</v>
          </cell>
          <cell r="AK188">
            <v>0</v>
          </cell>
          <cell r="AL188">
            <v>0</v>
          </cell>
          <cell r="AM188">
            <v>0</v>
          </cell>
          <cell r="AN188">
            <v>2.4691358024691325E-2</v>
          </cell>
          <cell r="AO188">
            <v>0</v>
          </cell>
          <cell r="AP188">
            <v>0</v>
          </cell>
          <cell r="AQ188">
            <v>0</v>
          </cell>
          <cell r="AR188">
            <v>0</v>
          </cell>
          <cell r="AS188">
            <v>6.1728395061728315E-2</v>
          </cell>
          <cell r="AT188">
            <v>0</v>
          </cell>
          <cell r="AU188">
            <v>0</v>
          </cell>
          <cell r="AV188">
            <v>0</v>
          </cell>
          <cell r="AW188">
            <v>0</v>
          </cell>
          <cell r="AX188">
            <v>0</v>
          </cell>
          <cell r="AY188">
            <v>0</v>
          </cell>
          <cell r="AZ188">
            <v>0</v>
          </cell>
          <cell r="BA188">
            <v>0</v>
          </cell>
          <cell r="BB188">
            <v>0</v>
          </cell>
          <cell r="BC188">
            <v>0</v>
          </cell>
          <cell r="BD188">
            <v>0</v>
          </cell>
          <cell r="BE188">
            <v>0</v>
          </cell>
          <cell r="BF188">
            <v>0</v>
          </cell>
          <cell r="BG188">
            <v>0</v>
          </cell>
          <cell r="BH188">
            <v>0</v>
          </cell>
          <cell r="BI188">
            <v>0</v>
          </cell>
          <cell r="BJ188">
            <v>0</v>
          </cell>
          <cell r="BK188">
            <v>0</v>
          </cell>
          <cell r="BL188">
            <v>0</v>
          </cell>
          <cell r="BM188">
            <v>0</v>
          </cell>
          <cell r="BN188">
            <v>737.10000000000093</v>
          </cell>
          <cell r="BO188">
            <v>1</v>
          </cell>
          <cell r="BP188" t="str">
            <v>ASHFORD WTW</v>
          </cell>
          <cell r="BQ188">
            <v>0.91358024691358031</v>
          </cell>
          <cell r="BR188" t="str">
            <v>CANTERBURY WTW</v>
          </cell>
          <cell r="BS188">
            <v>6.1728395061728315E-2</v>
          </cell>
        </row>
        <row r="189">
          <cell r="A189" t="str">
            <v>NEAVES LANE RINGMER WTW</v>
          </cell>
          <cell r="S189">
            <v>109.2</v>
          </cell>
          <cell r="W189">
            <v>5514.5999999999694</v>
          </cell>
          <cell r="AF189">
            <v>291.19999999999993</v>
          </cell>
          <cell r="AH189">
            <v>0</v>
          </cell>
          <cell r="AI189">
            <v>0</v>
          </cell>
          <cell r="AJ189">
            <v>0</v>
          </cell>
          <cell r="AK189">
            <v>0</v>
          </cell>
          <cell r="AL189">
            <v>0</v>
          </cell>
          <cell r="AM189">
            <v>0</v>
          </cell>
          <cell r="AN189">
            <v>0</v>
          </cell>
          <cell r="AO189">
            <v>0</v>
          </cell>
          <cell r="AP189">
            <v>0</v>
          </cell>
          <cell r="AQ189">
            <v>0</v>
          </cell>
          <cell r="AR189">
            <v>0</v>
          </cell>
          <cell r="AS189">
            <v>0</v>
          </cell>
          <cell r="AT189">
            <v>0</v>
          </cell>
          <cell r="AU189">
            <v>0</v>
          </cell>
          <cell r="AV189">
            <v>0</v>
          </cell>
          <cell r="AW189">
            <v>0</v>
          </cell>
          <cell r="AX189">
            <v>0</v>
          </cell>
          <cell r="AY189">
            <v>1.8461538461538557E-2</v>
          </cell>
          <cell r="AZ189">
            <v>0</v>
          </cell>
          <cell r="BA189">
            <v>0</v>
          </cell>
          <cell r="BB189">
            <v>0</v>
          </cell>
          <cell r="BC189">
            <v>0.93230769230769206</v>
          </cell>
          <cell r="BD189">
            <v>0</v>
          </cell>
          <cell r="BE189">
            <v>0</v>
          </cell>
          <cell r="BF189">
            <v>0</v>
          </cell>
          <cell r="BG189">
            <v>0</v>
          </cell>
          <cell r="BH189">
            <v>0</v>
          </cell>
          <cell r="BI189">
            <v>0</v>
          </cell>
          <cell r="BJ189">
            <v>0</v>
          </cell>
          <cell r="BK189">
            <v>0</v>
          </cell>
          <cell r="BL189">
            <v>4.9230769230769474E-2</v>
          </cell>
          <cell r="BM189">
            <v>0</v>
          </cell>
          <cell r="BN189">
            <v>5914.9999999999691</v>
          </cell>
          <cell r="BO189">
            <v>1</v>
          </cell>
          <cell r="BP189" t="str">
            <v>HAILSHAM NORTH WTW</v>
          </cell>
          <cell r="BQ189">
            <v>0.93230769230769206</v>
          </cell>
          <cell r="BR189" t="str">
            <v>SCAYNES HILL WTW</v>
          </cell>
          <cell r="BS189">
            <v>4.9230769230769474E-2</v>
          </cell>
        </row>
        <row r="190">
          <cell r="A190" t="str">
            <v>NETHERFIELD WTW</v>
          </cell>
          <cell r="S190">
            <v>27.2</v>
          </cell>
          <cell r="W190">
            <v>775.20000000000073</v>
          </cell>
          <cell r="AH190">
            <v>0</v>
          </cell>
          <cell r="AI190">
            <v>0</v>
          </cell>
          <cell r="AJ190">
            <v>0</v>
          </cell>
          <cell r="AK190">
            <v>0</v>
          </cell>
          <cell r="AL190">
            <v>0</v>
          </cell>
          <cell r="AM190">
            <v>0</v>
          </cell>
          <cell r="AN190">
            <v>0</v>
          </cell>
          <cell r="AO190">
            <v>0</v>
          </cell>
          <cell r="AP190">
            <v>0</v>
          </cell>
          <cell r="AQ190">
            <v>0</v>
          </cell>
          <cell r="AR190">
            <v>0</v>
          </cell>
          <cell r="AS190">
            <v>0</v>
          </cell>
          <cell r="AT190">
            <v>0</v>
          </cell>
          <cell r="AU190">
            <v>0</v>
          </cell>
          <cell r="AV190">
            <v>0</v>
          </cell>
          <cell r="AW190">
            <v>0</v>
          </cell>
          <cell r="AX190">
            <v>0</v>
          </cell>
          <cell r="AY190">
            <v>3.3898305084745728E-2</v>
          </cell>
          <cell r="AZ190">
            <v>0</v>
          </cell>
          <cell r="BA190">
            <v>0</v>
          </cell>
          <cell r="BB190">
            <v>0</v>
          </cell>
          <cell r="BC190">
            <v>0.96610169491525422</v>
          </cell>
          <cell r="BD190">
            <v>0</v>
          </cell>
          <cell r="BE190">
            <v>0</v>
          </cell>
          <cell r="BF190">
            <v>0</v>
          </cell>
          <cell r="BG190">
            <v>0</v>
          </cell>
          <cell r="BH190">
            <v>0</v>
          </cell>
          <cell r="BI190">
            <v>0</v>
          </cell>
          <cell r="BJ190">
            <v>0</v>
          </cell>
          <cell r="BK190">
            <v>0</v>
          </cell>
          <cell r="BL190">
            <v>0</v>
          </cell>
          <cell r="BM190">
            <v>0</v>
          </cell>
          <cell r="BN190">
            <v>802.40000000000077</v>
          </cell>
          <cell r="BO190">
            <v>1</v>
          </cell>
          <cell r="BP190" t="str">
            <v>HAILSHAM NORTH WTW</v>
          </cell>
          <cell r="BQ190">
            <v>0.96610169491525422</v>
          </cell>
          <cell r="BR190" t="str">
            <v>GODDARDS GREEN WTW</v>
          </cell>
          <cell r="BS190">
            <v>3.3898305084745728E-2</v>
          </cell>
        </row>
        <row r="191">
          <cell r="A191" t="str">
            <v>NEW ALRESFORD WTW</v>
          </cell>
          <cell r="K191">
            <v>500.29999999999995</v>
          </cell>
          <cell r="Q191">
            <v>1354.9999999999984</v>
          </cell>
          <cell r="AG191">
            <v>9005.8000000000211</v>
          </cell>
          <cell r="AH191">
            <v>0</v>
          </cell>
          <cell r="AI191">
            <v>0</v>
          </cell>
          <cell r="AJ191">
            <v>0</v>
          </cell>
          <cell r="AK191">
            <v>0</v>
          </cell>
          <cell r="AL191">
            <v>0</v>
          </cell>
          <cell r="AM191">
            <v>0</v>
          </cell>
          <cell r="AN191">
            <v>0</v>
          </cell>
          <cell r="AO191">
            <v>0</v>
          </cell>
          <cell r="AP191">
            <v>0</v>
          </cell>
          <cell r="AQ191">
            <v>4.6063474233733144E-2</v>
          </cell>
          <cell r="AR191">
            <v>0</v>
          </cell>
          <cell r="AS191">
            <v>0</v>
          </cell>
          <cell r="AT191">
            <v>0</v>
          </cell>
          <cell r="AU191">
            <v>0</v>
          </cell>
          <cell r="AV191">
            <v>0</v>
          </cell>
          <cell r="AW191">
            <v>0.12475716087689054</v>
          </cell>
          <cell r="AX191">
            <v>0</v>
          </cell>
          <cell r="AY191">
            <v>0</v>
          </cell>
          <cell r="AZ191">
            <v>0</v>
          </cell>
          <cell r="BA191">
            <v>0</v>
          </cell>
          <cell r="BB191">
            <v>0</v>
          </cell>
          <cell r="BC191">
            <v>0</v>
          </cell>
          <cell r="BD191">
            <v>0</v>
          </cell>
          <cell r="BE191">
            <v>0</v>
          </cell>
          <cell r="BF191">
            <v>0</v>
          </cell>
          <cell r="BG191">
            <v>0</v>
          </cell>
          <cell r="BH191">
            <v>0</v>
          </cell>
          <cell r="BI191">
            <v>0</v>
          </cell>
          <cell r="BJ191">
            <v>0</v>
          </cell>
          <cell r="BK191">
            <v>0</v>
          </cell>
          <cell r="BL191">
            <v>0</v>
          </cell>
          <cell r="BM191">
            <v>0.82917936488937627</v>
          </cell>
          <cell r="BN191">
            <v>10861.10000000002</v>
          </cell>
          <cell r="BO191">
            <v>1</v>
          </cell>
          <cell r="BP191" t="str">
            <v>SLOWHILL COPSE MARCHWOOD WTW</v>
          </cell>
          <cell r="BQ191">
            <v>0.82917936488937627</v>
          </cell>
          <cell r="BR191" t="str">
            <v>FULLERTON WTW</v>
          </cell>
          <cell r="BS191">
            <v>0.12475716087689054</v>
          </cell>
        </row>
        <row r="192">
          <cell r="A192" t="str">
            <v>NEW ROMNEY WTW</v>
          </cell>
          <cell r="D192">
            <v>9609.6</v>
          </cell>
          <cell r="H192">
            <v>27.3</v>
          </cell>
          <cell r="M192">
            <v>2047.4999999999977</v>
          </cell>
          <cell r="W192">
            <v>81.900000000000006</v>
          </cell>
          <cell r="X192">
            <v>54.6</v>
          </cell>
          <cell r="AA192">
            <v>191.10000000000002</v>
          </cell>
          <cell r="AD192">
            <v>27.3</v>
          </cell>
          <cell r="AH192">
            <v>0</v>
          </cell>
          <cell r="AI192">
            <v>0</v>
          </cell>
          <cell r="AJ192">
            <v>0.79818594104308405</v>
          </cell>
          <cell r="AK192">
            <v>0</v>
          </cell>
          <cell r="AL192">
            <v>0</v>
          </cell>
          <cell r="AM192">
            <v>0</v>
          </cell>
          <cell r="AN192">
            <v>2.2675736961451252E-3</v>
          </cell>
          <cell r="AO192">
            <v>0</v>
          </cell>
          <cell r="AP192">
            <v>0</v>
          </cell>
          <cell r="AQ192">
            <v>0</v>
          </cell>
          <cell r="AR192">
            <v>0</v>
          </cell>
          <cell r="AS192">
            <v>0.17006802721088421</v>
          </cell>
          <cell r="AT192">
            <v>0</v>
          </cell>
          <cell r="AU192">
            <v>0</v>
          </cell>
          <cell r="AV192">
            <v>0</v>
          </cell>
          <cell r="AW192">
            <v>0</v>
          </cell>
          <cell r="AX192">
            <v>0</v>
          </cell>
          <cell r="AY192">
            <v>0</v>
          </cell>
          <cell r="AZ192">
            <v>0</v>
          </cell>
          <cell r="BA192">
            <v>0</v>
          </cell>
          <cell r="BB192">
            <v>0</v>
          </cell>
          <cell r="BC192">
            <v>6.8027210884353756E-3</v>
          </cell>
          <cell r="BD192">
            <v>4.5351473922902504E-3</v>
          </cell>
          <cell r="BE192">
            <v>0</v>
          </cell>
          <cell r="BF192">
            <v>0</v>
          </cell>
          <cell r="BG192">
            <v>1.5873015873015879E-2</v>
          </cell>
          <cell r="BH192">
            <v>0</v>
          </cell>
          <cell r="BI192">
            <v>0</v>
          </cell>
          <cell r="BJ192">
            <v>2.2675736961451252E-3</v>
          </cell>
          <cell r="BK192">
            <v>0</v>
          </cell>
          <cell r="BL192">
            <v>0</v>
          </cell>
          <cell r="BM192">
            <v>0</v>
          </cell>
          <cell r="BN192">
            <v>12039.299999999997</v>
          </cell>
          <cell r="BO192">
            <v>1</v>
          </cell>
          <cell r="BP192" t="str">
            <v>ASHFORD WTW</v>
          </cell>
          <cell r="BQ192">
            <v>0.79818594104308405</v>
          </cell>
          <cell r="BR192" t="str">
            <v>CANTERBURY WTW</v>
          </cell>
          <cell r="BS192">
            <v>0.17006802721088421</v>
          </cell>
        </row>
        <row r="193">
          <cell r="A193" t="str">
            <v>NEWBURY LANE CUCKFIELD WTW</v>
          </cell>
          <cell r="H193">
            <v>136.5</v>
          </cell>
          <cell r="K193">
            <v>109.2</v>
          </cell>
          <cell r="P193">
            <v>1445.3999999999994</v>
          </cell>
          <cell r="S193">
            <v>2303.4999999999964</v>
          </cell>
          <cell r="W193">
            <v>245.50000000000003</v>
          </cell>
          <cell r="X193">
            <v>218.40000000000003</v>
          </cell>
          <cell r="AF193">
            <v>613.50000000000023</v>
          </cell>
          <cell r="AH193">
            <v>0</v>
          </cell>
          <cell r="AI193">
            <v>0</v>
          </cell>
          <cell r="AJ193">
            <v>0</v>
          </cell>
          <cell r="AK193">
            <v>0</v>
          </cell>
          <cell r="AL193">
            <v>0</v>
          </cell>
          <cell r="AM193">
            <v>0</v>
          </cell>
          <cell r="AN193">
            <v>2.6912460567823367E-2</v>
          </cell>
          <cell r="AO193">
            <v>0</v>
          </cell>
          <cell r="AP193">
            <v>0</v>
          </cell>
          <cell r="AQ193">
            <v>2.1529968454258697E-2</v>
          </cell>
          <cell r="AR193">
            <v>0</v>
          </cell>
          <cell r="AS193">
            <v>0</v>
          </cell>
          <cell r="AT193">
            <v>0</v>
          </cell>
          <cell r="AU193">
            <v>0</v>
          </cell>
          <cell r="AV193">
            <v>0.28497634069400646</v>
          </cell>
          <cell r="AW193">
            <v>0</v>
          </cell>
          <cell r="AX193">
            <v>0</v>
          </cell>
          <cell r="AY193">
            <v>0.45416009463722368</v>
          </cell>
          <cell r="AZ193">
            <v>0</v>
          </cell>
          <cell r="BA193">
            <v>0</v>
          </cell>
          <cell r="BB193">
            <v>0</v>
          </cell>
          <cell r="BC193">
            <v>4.8402996845425914E-2</v>
          </cell>
          <cell r="BD193">
            <v>4.3059936908517393E-2</v>
          </cell>
          <cell r="BE193">
            <v>0</v>
          </cell>
          <cell r="BF193">
            <v>0</v>
          </cell>
          <cell r="BG193">
            <v>0</v>
          </cell>
          <cell r="BH193">
            <v>0</v>
          </cell>
          <cell r="BI193">
            <v>0</v>
          </cell>
          <cell r="BJ193">
            <v>0</v>
          </cell>
          <cell r="BK193">
            <v>0</v>
          </cell>
          <cell r="BL193">
            <v>0.12095820189274463</v>
          </cell>
          <cell r="BM193">
            <v>0</v>
          </cell>
          <cell r="BN193">
            <v>5071.9999999999955</v>
          </cell>
          <cell r="BO193">
            <v>1</v>
          </cell>
          <cell r="BP193" t="str">
            <v>GODDARDS GREEN WTW</v>
          </cell>
          <cell r="BQ193">
            <v>0.45416009463722368</v>
          </cell>
          <cell r="BR193" t="str">
            <v>FORD WTW</v>
          </cell>
          <cell r="BS193">
            <v>0.28497634069400646</v>
          </cell>
        </row>
        <row r="194">
          <cell r="A194" t="str">
            <v>NEWENDEN WTW</v>
          </cell>
          <cell r="D194">
            <v>190.39999999999995</v>
          </cell>
          <cell r="AH194">
            <v>0</v>
          </cell>
          <cell r="AI194">
            <v>0</v>
          </cell>
          <cell r="AJ194">
            <v>1</v>
          </cell>
          <cell r="AK194">
            <v>0</v>
          </cell>
          <cell r="AL194">
            <v>0</v>
          </cell>
          <cell r="AM194">
            <v>0</v>
          </cell>
          <cell r="AN194">
            <v>0</v>
          </cell>
          <cell r="AO194">
            <v>0</v>
          </cell>
          <cell r="AP194">
            <v>0</v>
          </cell>
          <cell r="AQ194">
            <v>0</v>
          </cell>
          <cell r="AR194">
            <v>0</v>
          </cell>
          <cell r="AS194">
            <v>0</v>
          </cell>
          <cell r="AT194">
            <v>0</v>
          </cell>
          <cell r="AU194">
            <v>0</v>
          </cell>
          <cell r="AV194">
            <v>0</v>
          </cell>
          <cell r="AW194">
            <v>0</v>
          </cell>
          <cell r="AX194">
            <v>0</v>
          </cell>
          <cell r="AY194">
            <v>0</v>
          </cell>
          <cell r="AZ194">
            <v>0</v>
          </cell>
          <cell r="BA194">
            <v>0</v>
          </cell>
          <cell r="BB194">
            <v>0</v>
          </cell>
          <cell r="BC194">
            <v>0</v>
          </cell>
          <cell r="BD194">
            <v>0</v>
          </cell>
          <cell r="BE194">
            <v>0</v>
          </cell>
          <cell r="BF194">
            <v>0</v>
          </cell>
          <cell r="BG194">
            <v>0</v>
          </cell>
          <cell r="BH194">
            <v>0</v>
          </cell>
          <cell r="BI194">
            <v>0</v>
          </cell>
          <cell r="BJ194">
            <v>0</v>
          </cell>
          <cell r="BK194">
            <v>0</v>
          </cell>
          <cell r="BL194">
            <v>0</v>
          </cell>
          <cell r="BM194">
            <v>0</v>
          </cell>
          <cell r="BN194">
            <v>190.39999999999995</v>
          </cell>
          <cell r="BO194">
            <v>1</v>
          </cell>
          <cell r="BP194" t="str">
            <v>ASHFORD WTW</v>
          </cell>
          <cell r="BQ194">
            <v>1</v>
          </cell>
          <cell r="BS194"/>
        </row>
        <row r="195">
          <cell r="A195" t="str">
            <v>NEWHAVEN MAIN WTW</v>
          </cell>
          <cell r="N195">
            <v>5482.7000000000126</v>
          </cell>
          <cell r="AB195">
            <v>13467.999999999893</v>
          </cell>
          <cell r="AH195">
            <v>0</v>
          </cell>
          <cell r="AI195">
            <v>0</v>
          </cell>
          <cell r="AJ195">
            <v>0</v>
          </cell>
          <cell r="AK195">
            <v>0</v>
          </cell>
          <cell r="AL195">
            <v>0</v>
          </cell>
          <cell r="AM195">
            <v>0</v>
          </cell>
          <cell r="AN195">
            <v>0</v>
          </cell>
          <cell r="AO195">
            <v>0</v>
          </cell>
          <cell r="AP195">
            <v>0</v>
          </cell>
          <cell r="AQ195">
            <v>0</v>
          </cell>
          <cell r="AR195">
            <v>0</v>
          </cell>
          <cell r="AS195">
            <v>0</v>
          </cell>
          <cell r="AT195">
            <v>0.28931385120338771</v>
          </cell>
          <cell r="AU195">
            <v>0</v>
          </cell>
          <cell r="AV195">
            <v>0</v>
          </cell>
          <cell r="AW195">
            <v>0</v>
          </cell>
          <cell r="AX195">
            <v>0</v>
          </cell>
          <cell r="AY195">
            <v>0</v>
          </cell>
          <cell r="AZ195">
            <v>0</v>
          </cell>
          <cell r="BA195">
            <v>0</v>
          </cell>
          <cell r="BB195">
            <v>0</v>
          </cell>
          <cell r="BC195">
            <v>0</v>
          </cell>
          <cell r="BD195">
            <v>0</v>
          </cell>
          <cell r="BE195">
            <v>0</v>
          </cell>
          <cell r="BF195">
            <v>0</v>
          </cell>
          <cell r="BG195">
            <v>0</v>
          </cell>
          <cell r="BH195">
            <v>0.71068614879661218</v>
          </cell>
          <cell r="BI195">
            <v>0</v>
          </cell>
          <cell r="BJ195">
            <v>0</v>
          </cell>
          <cell r="BK195">
            <v>0</v>
          </cell>
          <cell r="BL195">
            <v>0</v>
          </cell>
          <cell r="BM195">
            <v>0</v>
          </cell>
          <cell r="BN195">
            <v>18950.699999999906</v>
          </cell>
          <cell r="BO195">
            <v>1</v>
          </cell>
          <cell r="BP195" t="str">
            <v>PEACEHAVEN WTW</v>
          </cell>
          <cell r="BQ195">
            <v>0.71068614879661218</v>
          </cell>
          <cell r="BR195" t="str">
            <v>FORD CESS WTW</v>
          </cell>
          <cell r="BS195">
            <v>0.28931385120338771</v>
          </cell>
        </row>
        <row r="196">
          <cell r="A196" t="str">
            <v>NEWICK WTW</v>
          </cell>
          <cell r="P196">
            <v>109.2</v>
          </cell>
          <cell r="S196">
            <v>313.7999999999999</v>
          </cell>
          <cell r="W196">
            <v>1405.800000000002</v>
          </cell>
          <cell r="AF196">
            <v>6846.9999999999554</v>
          </cell>
          <cell r="AH196">
            <v>0</v>
          </cell>
          <cell r="AI196">
            <v>0</v>
          </cell>
          <cell r="AJ196">
            <v>0</v>
          </cell>
          <cell r="AK196">
            <v>0</v>
          </cell>
          <cell r="AL196">
            <v>0</v>
          </cell>
          <cell r="AM196">
            <v>0</v>
          </cell>
          <cell r="AN196">
            <v>0</v>
          </cell>
          <cell r="AO196">
            <v>0</v>
          </cell>
          <cell r="AP196">
            <v>0</v>
          </cell>
          <cell r="AQ196">
            <v>0</v>
          </cell>
          <cell r="AR196">
            <v>0</v>
          </cell>
          <cell r="AS196">
            <v>0</v>
          </cell>
          <cell r="AT196">
            <v>0</v>
          </cell>
          <cell r="AU196">
            <v>0</v>
          </cell>
          <cell r="AV196">
            <v>1.2586735517185798E-2</v>
          </cell>
          <cell r="AW196">
            <v>0</v>
          </cell>
          <cell r="AX196">
            <v>0</v>
          </cell>
          <cell r="AY196">
            <v>3.6169575140044888E-2</v>
          </cell>
          <cell r="AZ196">
            <v>0</v>
          </cell>
          <cell r="BA196">
            <v>0</v>
          </cell>
          <cell r="BB196">
            <v>0</v>
          </cell>
          <cell r="BC196">
            <v>0.16203693031190311</v>
          </cell>
          <cell r="BD196">
            <v>0</v>
          </cell>
          <cell r="BE196">
            <v>0</v>
          </cell>
          <cell r="BF196">
            <v>0</v>
          </cell>
          <cell r="BG196">
            <v>0</v>
          </cell>
          <cell r="BH196">
            <v>0</v>
          </cell>
          <cell r="BI196">
            <v>0</v>
          </cell>
          <cell r="BJ196">
            <v>0</v>
          </cell>
          <cell r="BK196">
            <v>0</v>
          </cell>
          <cell r="BL196">
            <v>0.78920675903086623</v>
          </cell>
          <cell r="BM196">
            <v>0</v>
          </cell>
          <cell r="BN196">
            <v>8675.7999999999574</v>
          </cell>
          <cell r="BO196">
            <v>1</v>
          </cell>
          <cell r="BP196" t="str">
            <v>SCAYNES HILL WTW</v>
          </cell>
          <cell r="BQ196">
            <v>0.78920675903086623</v>
          </cell>
          <cell r="BR196" t="str">
            <v>HAILSHAM NORTH WTW</v>
          </cell>
          <cell r="BS196">
            <v>0.16203693031190311</v>
          </cell>
        </row>
        <row r="197">
          <cell r="A197" t="str">
            <v>NEWNHAM VALLEY PRESTON WTW</v>
          </cell>
          <cell r="D197">
            <v>696.00000000000023</v>
          </cell>
          <cell r="M197">
            <v>5232.1999999999734</v>
          </cell>
          <cell r="V197">
            <v>18.2</v>
          </cell>
          <cell r="AA197">
            <v>18.2</v>
          </cell>
          <cell r="AD197">
            <v>218.39999999999995</v>
          </cell>
          <cell r="AH197">
            <v>0</v>
          </cell>
          <cell r="AI197">
            <v>0</v>
          </cell>
          <cell r="AJ197">
            <v>0.11256671518680306</v>
          </cell>
          <cell r="AK197">
            <v>0</v>
          </cell>
          <cell r="AL197">
            <v>0</v>
          </cell>
          <cell r="AM197">
            <v>0</v>
          </cell>
          <cell r="AN197">
            <v>0</v>
          </cell>
          <cell r="AO197">
            <v>0</v>
          </cell>
          <cell r="AP197">
            <v>0</v>
          </cell>
          <cell r="AQ197">
            <v>0</v>
          </cell>
          <cell r="AR197">
            <v>0</v>
          </cell>
          <cell r="AS197">
            <v>0.84622351609251112</v>
          </cell>
          <cell r="AT197">
            <v>0</v>
          </cell>
          <cell r="AU197">
            <v>0</v>
          </cell>
          <cell r="AV197">
            <v>0</v>
          </cell>
          <cell r="AW197">
            <v>0</v>
          </cell>
          <cell r="AX197">
            <v>0</v>
          </cell>
          <cell r="AY197">
            <v>0</v>
          </cell>
          <cell r="AZ197">
            <v>0</v>
          </cell>
          <cell r="BA197">
            <v>0</v>
          </cell>
          <cell r="BB197">
            <v>2.9435549086204238E-3</v>
          </cell>
          <cell r="BC197">
            <v>0</v>
          </cell>
          <cell r="BD197">
            <v>0</v>
          </cell>
          <cell r="BE197">
            <v>0</v>
          </cell>
          <cell r="BF197">
            <v>0</v>
          </cell>
          <cell r="BG197">
            <v>2.9435549086204238E-3</v>
          </cell>
          <cell r="BH197">
            <v>0</v>
          </cell>
          <cell r="BI197">
            <v>0</v>
          </cell>
          <cell r="BJ197">
            <v>3.5322658903445076E-2</v>
          </cell>
          <cell r="BK197">
            <v>0</v>
          </cell>
          <cell r="BL197">
            <v>0</v>
          </cell>
          <cell r="BM197">
            <v>0</v>
          </cell>
          <cell r="BN197">
            <v>6182.9999999999727</v>
          </cell>
          <cell r="BO197">
            <v>1</v>
          </cell>
          <cell r="BP197" t="str">
            <v>CANTERBURY WTW</v>
          </cell>
          <cell r="BQ197">
            <v>0.84622351609251112</v>
          </cell>
          <cell r="BR197" t="str">
            <v>ASHFORD WTW</v>
          </cell>
          <cell r="BS197">
            <v>0.11256671518680306</v>
          </cell>
        </row>
        <row r="198">
          <cell r="A198" t="str">
            <v>NEWTOWN IOW WTW</v>
          </cell>
          <cell r="AE198">
            <v>63.7</v>
          </cell>
          <cell r="AH198">
            <v>0</v>
          </cell>
          <cell r="AI198">
            <v>0</v>
          </cell>
          <cell r="AJ198">
            <v>0</v>
          </cell>
          <cell r="AK198">
            <v>0</v>
          </cell>
          <cell r="AL198">
            <v>0</v>
          </cell>
          <cell r="AM198">
            <v>0</v>
          </cell>
          <cell r="AN198">
            <v>0</v>
          </cell>
          <cell r="AO198">
            <v>0</v>
          </cell>
          <cell r="AP198">
            <v>0</v>
          </cell>
          <cell r="AQ198">
            <v>0</v>
          </cell>
          <cell r="AR198">
            <v>0</v>
          </cell>
          <cell r="AS198">
            <v>0</v>
          </cell>
          <cell r="AT198">
            <v>0</v>
          </cell>
          <cell r="AU198">
            <v>0</v>
          </cell>
          <cell r="AV198">
            <v>0</v>
          </cell>
          <cell r="AW198">
            <v>0</v>
          </cell>
          <cell r="AX198">
            <v>0</v>
          </cell>
          <cell r="AY198">
            <v>0</v>
          </cell>
          <cell r="AZ198">
            <v>0</v>
          </cell>
          <cell r="BA198">
            <v>0</v>
          </cell>
          <cell r="BB198">
            <v>0</v>
          </cell>
          <cell r="BC198">
            <v>0</v>
          </cell>
          <cell r="BD198">
            <v>0</v>
          </cell>
          <cell r="BE198">
            <v>0</v>
          </cell>
          <cell r="BF198">
            <v>0</v>
          </cell>
          <cell r="BG198">
            <v>0</v>
          </cell>
          <cell r="BH198">
            <v>0</v>
          </cell>
          <cell r="BI198">
            <v>0</v>
          </cell>
          <cell r="BJ198">
            <v>0</v>
          </cell>
          <cell r="BK198">
            <v>1</v>
          </cell>
          <cell r="BL198">
            <v>0</v>
          </cell>
          <cell r="BM198">
            <v>0</v>
          </cell>
          <cell r="BN198">
            <v>63.7</v>
          </cell>
          <cell r="BO198">
            <v>1</v>
          </cell>
          <cell r="BP198" t="str">
            <v>SANDOWN NEW WTW</v>
          </cell>
          <cell r="BQ198">
            <v>1</v>
          </cell>
          <cell r="BS198"/>
        </row>
        <row r="199">
          <cell r="A199" t="str">
            <v>NORTH VIEW THORLEY WTW</v>
          </cell>
          <cell r="AE199">
            <v>812.70000000000107</v>
          </cell>
          <cell r="AH199">
            <v>0</v>
          </cell>
          <cell r="AI199">
            <v>0</v>
          </cell>
          <cell r="AJ199">
            <v>0</v>
          </cell>
          <cell r="AK199">
            <v>0</v>
          </cell>
          <cell r="AL199">
            <v>0</v>
          </cell>
          <cell r="AM199">
            <v>0</v>
          </cell>
          <cell r="AN199">
            <v>0</v>
          </cell>
          <cell r="AO199">
            <v>0</v>
          </cell>
          <cell r="AP199">
            <v>0</v>
          </cell>
          <cell r="AQ199">
            <v>0</v>
          </cell>
          <cell r="AR199">
            <v>0</v>
          </cell>
          <cell r="AS199">
            <v>0</v>
          </cell>
          <cell r="AT199">
            <v>0</v>
          </cell>
          <cell r="AU199">
            <v>0</v>
          </cell>
          <cell r="AV199">
            <v>0</v>
          </cell>
          <cell r="AW199">
            <v>0</v>
          </cell>
          <cell r="AX199">
            <v>0</v>
          </cell>
          <cell r="AY199">
            <v>0</v>
          </cell>
          <cell r="AZ199">
            <v>0</v>
          </cell>
          <cell r="BA199">
            <v>0</v>
          </cell>
          <cell r="BB199">
            <v>0</v>
          </cell>
          <cell r="BC199">
            <v>0</v>
          </cell>
          <cell r="BD199">
            <v>0</v>
          </cell>
          <cell r="BE199">
            <v>0</v>
          </cell>
          <cell r="BF199">
            <v>0</v>
          </cell>
          <cell r="BG199">
            <v>0</v>
          </cell>
          <cell r="BH199">
            <v>0</v>
          </cell>
          <cell r="BI199">
            <v>0</v>
          </cell>
          <cell r="BJ199">
            <v>0</v>
          </cell>
          <cell r="BK199">
            <v>1</v>
          </cell>
          <cell r="BL199">
            <v>0</v>
          </cell>
          <cell r="BM199">
            <v>0</v>
          </cell>
          <cell r="BN199">
            <v>812.70000000000107</v>
          </cell>
          <cell r="BO199">
            <v>1</v>
          </cell>
          <cell r="BP199" t="str">
            <v>SANDOWN NEW WTW</v>
          </cell>
          <cell r="BQ199">
            <v>1</v>
          </cell>
          <cell r="BS199"/>
        </row>
        <row r="200">
          <cell r="A200" t="str">
            <v>NORTH WALTHAM WTW</v>
          </cell>
          <cell r="K200">
            <v>127.4</v>
          </cell>
          <cell r="Q200">
            <v>923.40000000000089</v>
          </cell>
          <cell r="AG200">
            <v>1765.0000000000025</v>
          </cell>
          <cell r="AH200">
            <v>0</v>
          </cell>
          <cell r="AI200">
            <v>0</v>
          </cell>
          <cell r="AJ200">
            <v>0</v>
          </cell>
          <cell r="AK200">
            <v>0</v>
          </cell>
          <cell r="AL200">
            <v>0</v>
          </cell>
          <cell r="AM200">
            <v>0</v>
          </cell>
          <cell r="AN200">
            <v>0</v>
          </cell>
          <cell r="AO200">
            <v>0</v>
          </cell>
          <cell r="AP200">
            <v>0</v>
          </cell>
          <cell r="AQ200">
            <v>4.5244690674053505E-2</v>
          </cell>
          <cell r="AR200">
            <v>0</v>
          </cell>
          <cell r="AS200">
            <v>0</v>
          </cell>
          <cell r="AT200">
            <v>0</v>
          </cell>
          <cell r="AU200">
            <v>0</v>
          </cell>
          <cell r="AV200">
            <v>0</v>
          </cell>
          <cell r="AW200">
            <v>0.32793522267206471</v>
          </cell>
          <cell r="AX200">
            <v>0</v>
          </cell>
          <cell r="AY200">
            <v>0</v>
          </cell>
          <cell r="AZ200">
            <v>0</v>
          </cell>
          <cell r="BA200">
            <v>0</v>
          </cell>
          <cell r="BB200">
            <v>0</v>
          </cell>
          <cell r="BC200">
            <v>0</v>
          </cell>
          <cell r="BD200">
            <v>0</v>
          </cell>
          <cell r="BE200">
            <v>0</v>
          </cell>
          <cell r="BF200">
            <v>0</v>
          </cell>
          <cell r="BG200">
            <v>0</v>
          </cell>
          <cell r="BH200">
            <v>0</v>
          </cell>
          <cell r="BI200">
            <v>0</v>
          </cell>
          <cell r="BJ200">
            <v>0</v>
          </cell>
          <cell r="BK200">
            <v>0</v>
          </cell>
          <cell r="BL200">
            <v>0</v>
          </cell>
          <cell r="BM200">
            <v>0.62682008665388178</v>
          </cell>
          <cell r="BN200">
            <v>2815.8000000000034</v>
          </cell>
          <cell r="BO200">
            <v>1</v>
          </cell>
          <cell r="BP200" t="str">
            <v>SLOWHILL COPSE MARCHWOOD WTW</v>
          </cell>
          <cell r="BQ200">
            <v>0.62682008665388178</v>
          </cell>
          <cell r="BR200" t="str">
            <v>FULLERTON WTW</v>
          </cell>
          <cell r="BS200">
            <v>0.32793522267206471</v>
          </cell>
        </row>
        <row r="201">
          <cell r="A201" t="str">
            <v>NORTHCHAPEL WTW</v>
          </cell>
          <cell r="K201">
            <v>564.19999999999993</v>
          </cell>
          <cell r="P201">
            <v>2147.6000000000026</v>
          </cell>
          <cell r="S201">
            <v>109.2</v>
          </cell>
          <cell r="AH201">
            <v>0</v>
          </cell>
          <cell r="AI201">
            <v>0</v>
          </cell>
          <cell r="AJ201">
            <v>0</v>
          </cell>
          <cell r="AK201">
            <v>0</v>
          </cell>
          <cell r="AL201">
            <v>0</v>
          </cell>
          <cell r="AM201">
            <v>0</v>
          </cell>
          <cell r="AN201">
            <v>0</v>
          </cell>
          <cell r="AO201">
            <v>0</v>
          </cell>
          <cell r="AP201">
            <v>0</v>
          </cell>
          <cell r="AQ201">
            <v>0.19999999999999982</v>
          </cell>
          <cell r="AR201">
            <v>0</v>
          </cell>
          <cell r="AS201">
            <v>0</v>
          </cell>
          <cell r="AT201">
            <v>0</v>
          </cell>
          <cell r="AU201">
            <v>0</v>
          </cell>
          <cell r="AV201">
            <v>0.76129032258064544</v>
          </cell>
          <cell r="AW201">
            <v>0</v>
          </cell>
          <cell r="AX201">
            <v>0</v>
          </cell>
          <cell r="AY201">
            <v>3.8709677419354806E-2</v>
          </cell>
          <cell r="AZ201">
            <v>0</v>
          </cell>
          <cell r="BA201">
            <v>0</v>
          </cell>
          <cell r="BB201">
            <v>0</v>
          </cell>
          <cell r="BC201">
            <v>0</v>
          </cell>
          <cell r="BD201">
            <v>0</v>
          </cell>
          <cell r="BE201">
            <v>0</v>
          </cell>
          <cell r="BF201">
            <v>0</v>
          </cell>
          <cell r="BG201">
            <v>0</v>
          </cell>
          <cell r="BH201">
            <v>0</v>
          </cell>
          <cell r="BI201">
            <v>0</v>
          </cell>
          <cell r="BJ201">
            <v>0</v>
          </cell>
          <cell r="BK201">
            <v>0</v>
          </cell>
          <cell r="BL201">
            <v>0</v>
          </cell>
          <cell r="BM201">
            <v>0</v>
          </cell>
          <cell r="BN201">
            <v>2821.0000000000023</v>
          </cell>
          <cell r="BO201">
            <v>1</v>
          </cell>
          <cell r="BP201" t="str">
            <v>FORD WTW</v>
          </cell>
          <cell r="BQ201">
            <v>0.76129032258064544</v>
          </cell>
          <cell r="BR201" t="str">
            <v>BUDDS FARM HAVANT WTW</v>
          </cell>
          <cell r="BS201">
            <v>0.19999999999999982</v>
          </cell>
        </row>
        <row r="202">
          <cell r="A202" t="str">
            <v>NORTHFLEET WTW</v>
          </cell>
          <cell r="D202">
            <v>10282.999999999985</v>
          </cell>
          <cell r="F202">
            <v>191.10000000000002</v>
          </cell>
          <cell r="H202">
            <v>2183.9999999999991</v>
          </cell>
          <cell r="I202">
            <v>964.59999999999957</v>
          </cell>
          <cell r="K202">
            <v>45.5</v>
          </cell>
          <cell r="U202">
            <v>23063.899999999649</v>
          </cell>
          <cell r="V202">
            <v>982.79999999999939</v>
          </cell>
          <cell r="X202">
            <v>27.3</v>
          </cell>
          <cell r="Y202">
            <v>109.2</v>
          </cell>
          <cell r="AA202">
            <v>227.5</v>
          </cell>
          <cell r="AD202">
            <v>81.900000000000006</v>
          </cell>
          <cell r="AH202">
            <v>0</v>
          </cell>
          <cell r="AI202">
            <v>0</v>
          </cell>
          <cell r="AJ202">
            <v>0.26946500073373941</v>
          </cell>
          <cell r="AK202">
            <v>0</v>
          </cell>
          <cell r="AL202">
            <v>5.0077566508040143E-3</v>
          </cell>
          <cell r="AM202">
            <v>0</v>
          </cell>
          <cell r="AN202">
            <v>5.7231504580617279E-2</v>
          </cell>
          <cell r="AO202">
            <v>2.5277247856439297E-2</v>
          </cell>
          <cell r="AP202">
            <v>0</v>
          </cell>
          <cell r="AQ202">
            <v>1.1923230120961937E-3</v>
          </cell>
          <cell r="AR202">
            <v>0</v>
          </cell>
          <cell r="AS202">
            <v>0</v>
          </cell>
          <cell r="AT202">
            <v>0</v>
          </cell>
          <cell r="AU202">
            <v>0</v>
          </cell>
          <cell r="AV202">
            <v>0</v>
          </cell>
          <cell r="AW202">
            <v>0</v>
          </cell>
          <cell r="AX202">
            <v>0</v>
          </cell>
          <cell r="AY202">
            <v>0</v>
          </cell>
          <cell r="AZ202">
            <v>0</v>
          </cell>
          <cell r="BA202">
            <v>0.6043872245864832</v>
          </cell>
          <cell r="BB202">
            <v>2.5754177061277767E-2</v>
          </cell>
          <cell r="BC202">
            <v>0</v>
          </cell>
          <cell r="BD202">
            <v>7.1539380725771623E-4</v>
          </cell>
          <cell r="BE202">
            <v>2.8615752290308649E-3</v>
          </cell>
          <cell r="BF202">
            <v>0</v>
          </cell>
          <cell r="BG202">
            <v>5.9616150604809692E-3</v>
          </cell>
          <cell r="BH202">
            <v>0</v>
          </cell>
          <cell r="BI202">
            <v>0</v>
          </cell>
          <cell r="BJ202">
            <v>2.146181421773149E-3</v>
          </cell>
          <cell r="BK202">
            <v>0</v>
          </cell>
          <cell r="BL202">
            <v>0</v>
          </cell>
          <cell r="BM202">
            <v>0</v>
          </cell>
          <cell r="BN202">
            <v>38160.799999999639</v>
          </cell>
          <cell r="BO202">
            <v>1</v>
          </cell>
          <cell r="BP202" t="str">
            <v>GRAVESEND TSST WTW</v>
          </cell>
          <cell r="BQ202">
            <v>0.6043872245864832</v>
          </cell>
          <cell r="BR202" t="str">
            <v>ASHFORD WTW</v>
          </cell>
          <cell r="BS202">
            <v>0.26946500073373941</v>
          </cell>
        </row>
        <row r="203">
          <cell r="A203" t="str">
            <v>NUTHURST WTW</v>
          </cell>
          <cell r="S203">
            <v>90.999999999999986</v>
          </cell>
          <cell r="AF203">
            <v>18.2</v>
          </cell>
          <cell r="AH203">
            <v>0</v>
          </cell>
          <cell r="AI203">
            <v>0</v>
          </cell>
          <cell r="AJ203">
            <v>0</v>
          </cell>
          <cell r="AK203">
            <v>0</v>
          </cell>
          <cell r="AL203">
            <v>0</v>
          </cell>
          <cell r="AM203">
            <v>0</v>
          </cell>
          <cell r="AN203">
            <v>0</v>
          </cell>
          <cell r="AO203">
            <v>0</v>
          </cell>
          <cell r="AP203">
            <v>0</v>
          </cell>
          <cell r="AQ203">
            <v>0</v>
          </cell>
          <cell r="AR203">
            <v>0</v>
          </cell>
          <cell r="AS203">
            <v>0</v>
          </cell>
          <cell r="AT203">
            <v>0</v>
          </cell>
          <cell r="AU203">
            <v>0</v>
          </cell>
          <cell r="AV203">
            <v>0</v>
          </cell>
          <cell r="AW203">
            <v>0</v>
          </cell>
          <cell r="AX203">
            <v>0</v>
          </cell>
          <cell r="AY203">
            <v>0.83333333333333326</v>
          </cell>
          <cell r="AZ203">
            <v>0</v>
          </cell>
          <cell r="BA203">
            <v>0</v>
          </cell>
          <cell r="BB203">
            <v>0</v>
          </cell>
          <cell r="BC203">
            <v>0</v>
          </cell>
          <cell r="BD203">
            <v>0</v>
          </cell>
          <cell r="BE203">
            <v>0</v>
          </cell>
          <cell r="BF203">
            <v>0</v>
          </cell>
          <cell r="BG203">
            <v>0</v>
          </cell>
          <cell r="BH203">
            <v>0</v>
          </cell>
          <cell r="BI203">
            <v>0</v>
          </cell>
          <cell r="BJ203">
            <v>0</v>
          </cell>
          <cell r="BK203">
            <v>0</v>
          </cell>
          <cell r="BL203">
            <v>0.16666666666666669</v>
          </cell>
          <cell r="BM203">
            <v>0</v>
          </cell>
          <cell r="BN203">
            <v>109.19999999999999</v>
          </cell>
          <cell r="BO203">
            <v>1</v>
          </cell>
          <cell r="BP203" t="str">
            <v>GODDARDS GREEN WTW</v>
          </cell>
          <cell r="BQ203">
            <v>0.83333333333333326</v>
          </cell>
          <cell r="BR203" t="str">
            <v>SCAYNES HILL WTW</v>
          </cell>
          <cell r="BS203">
            <v>0.16666666666666669</v>
          </cell>
        </row>
        <row r="204">
          <cell r="A204" t="str">
            <v>NUTLEY WTW</v>
          </cell>
          <cell r="P204">
            <v>13.6</v>
          </cell>
          <cell r="S204">
            <v>135.99999999999997</v>
          </cell>
          <cell r="W204">
            <v>271.99999999999994</v>
          </cell>
          <cell r="AF204">
            <v>1767.9999999999961</v>
          </cell>
          <cell r="AH204">
            <v>0</v>
          </cell>
          <cell r="AI204">
            <v>0</v>
          </cell>
          <cell r="AJ204">
            <v>0</v>
          </cell>
          <cell r="AK204">
            <v>0</v>
          </cell>
          <cell r="AL204">
            <v>0</v>
          </cell>
          <cell r="AM204">
            <v>0</v>
          </cell>
          <cell r="AN204">
            <v>0</v>
          </cell>
          <cell r="AO204">
            <v>0</v>
          </cell>
          <cell r="AP204">
            <v>0</v>
          </cell>
          <cell r="AQ204">
            <v>0</v>
          </cell>
          <cell r="AR204">
            <v>0</v>
          </cell>
          <cell r="AS204">
            <v>0</v>
          </cell>
          <cell r="AT204">
            <v>0</v>
          </cell>
          <cell r="AU204">
            <v>0</v>
          </cell>
          <cell r="AV204">
            <v>6.2111801242236142E-3</v>
          </cell>
          <cell r="AW204">
            <v>0</v>
          </cell>
          <cell r="AX204">
            <v>0</v>
          </cell>
          <cell r="AY204">
            <v>6.2111801242236128E-2</v>
          </cell>
          <cell r="AZ204">
            <v>0</v>
          </cell>
          <cell r="BA204">
            <v>0</v>
          </cell>
          <cell r="BB204">
            <v>0</v>
          </cell>
          <cell r="BC204">
            <v>0.12422360248447226</v>
          </cell>
          <cell r="BD204">
            <v>0</v>
          </cell>
          <cell r="BE204">
            <v>0</v>
          </cell>
          <cell r="BF204">
            <v>0</v>
          </cell>
          <cell r="BG204">
            <v>0</v>
          </cell>
          <cell r="BH204">
            <v>0</v>
          </cell>
          <cell r="BI204">
            <v>0</v>
          </cell>
          <cell r="BJ204">
            <v>0</v>
          </cell>
          <cell r="BK204">
            <v>0</v>
          </cell>
          <cell r="BL204">
            <v>0.80745341614906807</v>
          </cell>
          <cell r="BM204">
            <v>0</v>
          </cell>
          <cell r="BN204">
            <v>2189.5999999999958</v>
          </cell>
          <cell r="BO204">
            <v>1</v>
          </cell>
          <cell r="BP204" t="str">
            <v>SCAYNES HILL WTW</v>
          </cell>
          <cell r="BQ204">
            <v>0.80745341614906807</v>
          </cell>
          <cell r="BR204" t="str">
            <v>HAILSHAM NORTH WTW</v>
          </cell>
          <cell r="BS204">
            <v>0.12422360248447226</v>
          </cell>
        </row>
        <row r="205">
          <cell r="A205" t="str">
            <v>OCKLEY EAST WTW</v>
          </cell>
          <cell r="P205">
            <v>571.20000000000039</v>
          </cell>
          <cell r="S205">
            <v>190.39999999999995</v>
          </cell>
          <cell r="AF205">
            <v>27.2</v>
          </cell>
          <cell r="AH205">
            <v>0</v>
          </cell>
          <cell r="AI205">
            <v>0</v>
          </cell>
          <cell r="AJ205">
            <v>0</v>
          </cell>
          <cell r="AK205">
            <v>0</v>
          </cell>
          <cell r="AL205">
            <v>0</v>
          </cell>
          <cell r="AM205">
            <v>0</v>
          </cell>
          <cell r="AN205">
            <v>0</v>
          </cell>
          <cell r="AO205">
            <v>0</v>
          </cell>
          <cell r="AP205">
            <v>0</v>
          </cell>
          <cell r="AQ205">
            <v>0</v>
          </cell>
          <cell r="AR205">
            <v>0</v>
          </cell>
          <cell r="AS205">
            <v>0</v>
          </cell>
          <cell r="AT205">
            <v>0</v>
          </cell>
          <cell r="AU205">
            <v>0</v>
          </cell>
          <cell r="AV205">
            <v>0.72413793103448287</v>
          </cell>
          <cell r="AW205">
            <v>0</v>
          </cell>
          <cell r="AX205">
            <v>0</v>
          </cell>
          <cell r="AY205">
            <v>0.2413793103448274</v>
          </cell>
          <cell r="AZ205">
            <v>0</v>
          </cell>
          <cell r="BA205">
            <v>0</v>
          </cell>
          <cell r="BB205">
            <v>0</v>
          </cell>
          <cell r="BC205">
            <v>0</v>
          </cell>
          <cell r="BD205">
            <v>0</v>
          </cell>
          <cell r="BE205">
            <v>0</v>
          </cell>
          <cell r="BF205">
            <v>0</v>
          </cell>
          <cell r="BG205">
            <v>0</v>
          </cell>
          <cell r="BH205">
            <v>0</v>
          </cell>
          <cell r="BI205">
            <v>0</v>
          </cell>
          <cell r="BJ205">
            <v>0</v>
          </cell>
          <cell r="BK205">
            <v>0</v>
          </cell>
          <cell r="BL205">
            <v>3.4482758620689634E-2</v>
          </cell>
          <cell r="BM205">
            <v>0</v>
          </cell>
          <cell r="BN205">
            <v>788.80000000000041</v>
          </cell>
          <cell r="BO205">
            <v>1</v>
          </cell>
          <cell r="BP205" t="str">
            <v>FORD WTW</v>
          </cell>
          <cell r="BQ205">
            <v>0.72413793103448287</v>
          </cell>
          <cell r="BR205" t="str">
            <v>GODDARDS GREEN WTW</v>
          </cell>
          <cell r="BS205">
            <v>0.2413793103448274</v>
          </cell>
        </row>
        <row r="206">
          <cell r="A206" t="str">
            <v>OCKLEY WEST WTW</v>
          </cell>
          <cell r="P206">
            <v>218.39999999999995</v>
          </cell>
          <cell r="S206">
            <v>181.99999999999997</v>
          </cell>
          <cell r="W206">
            <v>36.4</v>
          </cell>
          <cell r="AF206">
            <v>72.8</v>
          </cell>
          <cell r="AH206">
            <v>0</v>
          </cell>
          <cell r="AI206">
            <v>0</v>
          </cell>
          <cell r="AJ206">
            <v>0</v>
          </cell>
          <cell r="AK206">
            <v>0</v>
          </cell>
          <cell r="AL206">
            <v>0</v>
          </cell>
          <cell r="AM206">
            <v>0</v>
          </cell>
          <cell r="AN206">
            <v>0</v>
          </cell>
          <cell r="AO206">
            <v>0</v>
          </cell>
          <cell r="AP206">
            <v>0</v>
          </cell>
          <cell r="AQ206">
            <v>0</v>
          </cell>
          <cell r="AR206">
            <v>0</v>
          </cell>
          <cell r="AS206">
            <v>0</v>
          </cell>
          <cell r="AT206">
            <v>0</v>
          </cell>
          <cell r="AU206">
            <v>0</v>
          </cell>
          <cell r="AV206">
            <v>0.42857142857142855</v>
          </cell>
          <cell r="AW206">
            <v>0</v>
          </cell>
          <cell r="AX206">
            <v>0</v>
          </cell>
          <cell r="AY206">
            <v>0.35714285714285715</v>
          </cell>
          <cell r="AZ206">
            <v>0</v>
          </cell>
          <cell r="BA206">
            <v>0</v>
          </cell>
          <cell r="BB206">
            <v>0</v>
          </cell>
          <cell r="BC206">
            <v>7.1428571428571438E-2</v>
          </cell>
          <cell r="BD206">
            <v>0</v>
          </cell>
          <cell r="BE206">
            <v>0</v>
          </cell>
          <cell r="BF206">
            <v>0</v>
          </cell>
          <cell r="BG206">
            <v>0</v>
          </cell>
          <cell r="BH206">
            <v>0</v>
          </cell>
          <cell r="BI206">
            <v>0</v>
          </cell>
          <cell r="BJ206">
            <v>0</v>
          </cell>
          <cell r="BK206">
            <v>0</v>
          </cell>
          <cell r="BL206">
            <v>0.14285714285714288</v>
          </cell>
          <cell r="BM206">
            <v>0</v>
          </cell>
          <cell r="BN206">
            <v>509.59999999999991</v>
          </cell>
          <cell r="BO206">
            <v>1</v>
          </cell>
          <cell r="BP206" t="str">
            <v>FORD WTW</v>
          </cell>
          <cell r="BQ206">
            <v>0.42857142857142855</v>
          </cell>
          <cell r="BR206" t="str">
            <v>GODDARDS GREEN WTW</v>
          </cell>
          <cell r="BS206">
            <v>0.35714285714285715</v>
          </cell>
        </row>
        <row r="207">
          <cell r="A207" t="str">
            <v>OFFHAM WTW</v>
          </cell>
          <cell r="S207">
            <v>13.6</v>
          </cell>
          <cell r="AF207">
            <v>13.6</v>
          </cell>
          <cell r="AH207">
            <v>0</v>
          </cell>
          <cell r="AI207">
            <v>0</v>
          </cell>
          <cell r="AJ207">
            <v>0</v>
          </cell>
          <cell r="AK207">
            <v>0</v>
          </cell>
          <cell r="AL207">
            <v>0</v>
          </cell>
          <cell r="AM207">
            <v>0</v>
          </cell>
          <cell r="AN207">
            <v>0</v>
          </cell>
          <cell r="AO207">
            <v>0</v>
          </cell>
          <cell r="AP207">
            <v>0</v>
          </cell>
          <cell r="AQ207">
            <v>0</v>
          </cell>
          <cell r="AR207">
            <v>0</v>
          </cell>
          <cell r="AS207">
            <v>0</v>
          </cell>
          <cell r="AT207">
            <v>0</v>
          </cell>
          <cell r="AU207">
            <v>0</v>
          </cell>
          <cell r="AV207">
            <v>0</v>
          </cell>
          <cell r="AW207">
            <v>0</v>
          </cell>
          <cell r="AX207">
            <v>0</v>
          </cell>
          <cell r="AY207">
            <v>0.5</v>
          </cell>
          <cell r="AZ207">
            <v>0</v>
          </cell>
          <cell r="BA207">
            <v>0</v>
          </cell>
          <cell r="BB207">
            <v>0</v>
          </cell>
          <cell r="BC207">
            <v>0</v>
          </cell>
          <cell r="BD207">
            <v>0</v>
          </cell>
          <cell r="BE207">
            <v>0</v>
          </cell>
          <cell r="BF207">
            <v>0</v>
          </cell>
          <cell r="BG207">
            <v>0</v>
          </cell>
          <cell r="BH207">
            <v>0</v>
          </cell>
          <cell r="BI207">
            <v>0</v>
          </cell>
          <cell r="BJ207">
            <v>0</v>
          </cell>
          <cell r="BK207">
            <v>0</v>
          </cell>
          <cell r="BL207">
            <v>0.5</v>
          </cell>
          <cell r="BM207">
            <v>0</v>
          </cell>
          <cell r="BN207">
            <v>27.2</v>
          </cell>
          <cell r="BO207">
            <v>1</v>
          </cell>
          <cell r="BP207" t="str">
            <v>GODDARDS GREEN WTW</v>
          </cell>
          <cell r="BQ207">
            <v>0.5</v>
          </cell>
          <cell r="BR207" t="str">
            <v>GODDARDS GREEN WTW</v>
          </cell>
          <cell r="BS207">
            <v>0.5</v>
          </cell>
        </row>
        <row r="208">
          <cell r="A208" t="str">
            <v>OVERTON WTW</v>
          </cell>
          <cell r="K208">
            <v>190.99999999999997</v>
          </cell>
          <cell r="Q208">
            <v>2262.6999999999953</v>
          </cell>
          <cell r="AG208">
            <v>4936.0999999999867</v>
          </cell>
          <cell r="AH208">
            <v>0</v>
          </cell>
          <cell r="AI208">
            <v>0</v>
          </cell>
          <cell r="AJ208">
            <v>0</v>
          </cell>
          <cell r="AK208">
            <v>0</v>
          </cell>
          <cell r="AL208">
            <v>0</v>
          </cell>
          <cell r="AM208">
            <v>0</v>
          </cell>
          <cell r="AN208">
            <v>0</v>
          </cell>
          <cell r="AO208">
            <v>0</v>
          </cell>
          <cell r="AP208">
            <v>0</v>
          </cell>
          <cell r="AQ208">
            <v>2.5846436980703189E-2</v>
          </cell>
          <cell r="AR208">
            <v>0</v>
          </cell>
          <cell r="AS208">
            <v>0</v>
          </cell>
          <cell r="AT208">
            <v>0</v>
          </cell>
          <cell r="AU208">
            <v>0</v>
          </cell>
          <cell r="AV208">
            <v>0</v>
          </cell>
          <cell r="AW208">
            <v>0.30619231914260209</v>
          </cell>
          <cell r="AX208">
            <v>0</v>
          </cell>
          <cell r="AY208">
            <v>0</v>
          </cell>
          <cell r="AZ208">
            <v>0</v>
          </cell>
          <cell r="BA208">
            <v>0</v>
          </cell>
          <cell r="BB208">
            <v>0</v>
          </cell>
          <cell r="BC208">
            <v>0</v>
          </cell>
          <cell r="BD208">
            <v>0</v>
          </cell>
          <cell r="BE208">
            <v>0</v>
          </cell>
          <cell r="BF208">
            <v>0</v>
          </cell>
          <cell r="BG208">
            <v>0</v>
          </cell>
          <cell r="BH208">
            <v>0</v>
          </cell>
          <cell r="BI208">
            <v>0</v>
          </cell>
          <cell r="BJ208">
            <v>0</v>
          </cell>
          <cell r="BK208">
            <v>0</v>
          </cell>
          <cell r="BL208">
            <v>0</v>
          </cell>
          <cell r="BM208">
            <v>0.66796124387669475</v>
          </cell>
          <cell r="BN208">
            <v>7389.799999999982</v>
          </cell>
          <cell r="BO208">
            <v>1</v>
          </cell>
          <cell r="BP208" t="str">
            <v>SLOWHILL COPSE MARCHWOOD WTW</v>
          </cell>
          <cell r="BQ208">
            <v>0.66796124387669475</v>
          </cell>
          <cell r="BR208" t="str">
            <v>FULLERTON WTW</v>
          </cell>
          <cell r="BS208">
            <v>0.30619231914260209</v>
          </cell>
        </row>
        <row r="209">
          <cell r="A209" t="str">
            <v>OXTED WTW</v>
          </cell>
          <cell r="D209">
            <v>709.79999999999984</v>
          </cell>
          <cell r="H209">
            <v>1405.799999999999</v>
          </cell>
          <cell r="P209">
            <v>291.20000000000005</v>
          </cell>
          <cell r="S209">
            <v>436.80000000000013</v>
          </cell>
          <cell r="V209">
            <v>11983.300000000034</v>
          </cell>
          <cell r="W209">
            <v>291.2</v>
          </cell>
          <cell r="X209">
            <v>455.00000000000011</v>
          </cell>
          <cell r="AA209">
            <v>27.3</v>
          </cell>
          <cell r="AF209">
            <v>36.4</v>
          </cell>
          <cell r="AH209">
            <v>0</v>
          </cell>
          <cell r="AI209">
            <v>0</v>
          </cell>
          <cell r="AJ209">
            <v>4.5392919267369172E-2</v>
          </cell>
          <cell r="AK209">
            <v>0</v>
          </cell>
          <cell r="AL209">
            <v>0</v>
          </cell>
          <cell r="AM209">
            <v>0</v>
          </cell>
          <cell r="AN209">
            <v>8.9903305024045588E-2</v>
          </cell>
          <cell r="AO209">
            <v>0</v>
          </cell>
          <cell r="AP209">
            <v>0</v>
          </cell>
          <cell r="AQ209">
            <v>0</v>
          </cell>
          <cell r="AR209">
            <v>0</v>
          </cell>
          <cell r="AS209">
            <v>0</v>
          </cell>
          <cell r="AT209">
            <v>0</v>
          </cell>
          <cell r="AU209">
            <v>0</v>
          </cell>
          <cell r="AV209">
            <v>1.8622736109689925E-2</v>
          </cell>
          <cell r="AW209">
            <v>0</v>
          </cell>
          <cell r="AX209">
            <v>0</v>
          </cell>
          <cell r="AY209">
            <v>2.793410416453489E-2</v>
          </cell>
          <cell r="AZ209">
            <v>0</v>
          </cell>
          <cell r="BA209">
            <v>0</v>
          </cell>
          <cell r="BB209">
            <v>0.76635245062928525</v>
          </cell>
          <cell r="BC209">
            <v>1.8622736109689921E-2</v>
          </cell>
          <cell r="BD209">
            <v>2.9098025171390509E-2</v>
          </cell>
          <cell r="BE209">
            <v>0</v>
          </cell>
          <cell r="BF209">
            <v>0</v>
          </cell>
          <cell r="BG209">
            <v>1.7458815102834302E-3</v>
          </cell>
          <cell r="BH209">
            <v>0</v>
          </cell>
          <cell r="BI209">
            <v>0</v>
          </cell>
          <cell r="BJ209">
            <v>0</v>
          </cell>
          <cell r="BK209">
            <v>0</v>
          </cell>
          <cell r="BL209">
            <v>2.3278420137112401E-3</v>
          </cell>
          <cell r="BM209">
            <v>0</v>
          </cell>
          <cell r="BN209">
            <v>15636.800000000034</v>
          </cell>
          <cell r="BO209">
            <v>1</v>
          </cell>
          <cell r="BP209" t="str">
            <v>GRAVESEND WTW</v>
          </cell>
          <cell r="BQ209">
            <v>0.76635245062928525</v>
          </cell>
          <cell r="BR209" t="str">
            <v>AYLESFORD WTW</v>
          </cell>
          <cell r="BS209">
            <v>8.9903305024045588E-2</v>
          </cell>
        </row>
        <row r="210">
          <cell r="A210" t="str">
            <v>PADDOCK WOOD WTW</v>
          </cell>
          <cell r="D210">
            <v>2866.3000000000025</v>
          </cell>
          <cell r="H210">
            <v>2902.800000000002</v>
          </cell>
          <cell r="V210">
            <v>1783.5999999999983</v>
          </cell>
          <cell r="X210">
            <v>373.10000000000008</v>
          </cell>
          <cell r="Y210">
            <v>54.6</v>
          </cell>
          <cell r="AA210">
            <v>1210.3000000000002</v>
          </cell>
          <cell r="AD210">
            <v>136.5</v>
          </cell>
          <cell r="AH210">
            <v>0</v>
          </cell>
          <cell r="AI210">
            <v>0</v>
          </cell>
          <cell r="AJ210">
            <v>0.30730551505274906</v>
          </cell>
          <cell r="AK210">
            <v>0</v>
          </cell>
          <cell r="AL210">
            <v>0</v>
          </cell>
          <cell r="AM210">
            <v>0</v>
          </cell>
          <cell r="AN210">
            <v>0.31121880092632309</v>
          </cell>
          <cell r="AO210">
            <v>0</v>
          </cell>
          <cell r="AP210">
            <v>0</v>
          </cell>
          <cell r="AQ210">
            <v>0</v>
          </cell>
          <cell r="AR210">
            <v>0</v>
          </cell>
          <cell r="AS210">
            <v>0</v>
          </cell>
          <cell r="AT210">
            <v>0</v>
          </cell>
          <cell r="AU210">
            <v>0</v>
          </cell>
          <cell r="AV210">
            <v>0</v>
          </cell>
          <cell r="AW210">
            <v>0</v>
          </cell>
          <cell r="AX210">
            <v>0</v>
          </cell>
          <cell r="AY210">
            <v>0</v>
          </cell>
          <cell r="AZ210">
            <v>0</v>
          </cell>
          <cell r="BA210">
            <v>0</v>
          </cell>
          <cell r="BB210">
            <v>0.19122566257826545</v>
          </cell>
          <cell r="BC210">
            <v>0</v>
          </cell>
          <cell r="BD210">
            <v>4.0001286559739245E-2</v>
          </cell>
          <cell r="BE210">
            <v>5.8538468136203762E-3</v>
          </cell>
          <cell r="BF210">
            <v>0</v>
          </cell>
          <cell r="BG210">
            <v>0.1297602710352517</v>
          </cell>
          <cell r="BH210">
            <v>0</v>
          </cell>
          <cell r="BI210">
            <v>0</v>
          </cell>
          <cell r="BJ210">
            <v>1.4634617034050942E-2</v>
          </cell>
          <cell r="BK210">
            <v>0</v>
          </cell>
          <cell r="BL210">
            <v>0</v>
          </cell>
          <cell r="BM210">
            <v>0</v>
          </cell>
          <cell r="BN210">
            <v>9327.2000000000044</v>
          </cell>
          <cell r="BO210">
            <v>1</v>
          </cell>
          <cell r="BP210" t="str">
            <v>AYLESFORD WTW</v>
          </cell>
          <cell r="BQ210">
            <v>0.31121880092632309</v>
          </cell>
          <cell r="BR210" t="str">
            <v>ASHFORD WTW</v>
          </cell>
          <cell r="BS210">
            <v>0.30730551505274906</v>
          </cell>
        </row>
        <row r="211">
          <cell r="A211" t="str">
            <v>PARK ROAD HANDCROSS WTW</v>
          </cell>
          <cell r="K211">
            <v>36.4</v>
          </cell>
          <cell r="P211">
            <v>1537.8000000000022</v>
          </cell>
          <cell r="S211">
            <v>1619.8000000000025</v>
          </cell>
          <cell r="W211">
            <v>36.4</v>
          </cell>
          <cell r="AF211">
            <v>545.99999999999989</v>
          </cell>
          <cell r="AH211">
            <v>0</v>
          </cell>
          <cell r="AI211">
            <v>0</v>
          </cell>
          <cell r="AJ211">
            <v>0</v>
          </cell>
          <cell r="AK211">
            <v>0</v>
          </cell>
          <cell r="AL211">
            <v>0</v>
          </cell>
          <cell r="AM211">
            <v>0</v>
          </cell>
          <cell r="AN211">
            <v>0</v>
          </cell>
          <cell r="AO211">
            <v>0</v>
          </cell>
          <cell r="AP211">
            <v>0</v>
          </cell>
          <cell r="AQ211">
            <v>9.6388094481516667E-3</v>
          </cell>
          <cell r="AR211">
            <v>0</v>
          </cell>
          <cell r="AS211">
            <v>0</v>
          </cell>
          <cell r="AT211">
            <v>0</v>
          </cell>
          <cell r="AU211">
            <v>0</v>
          </cell>
          <cell r="AV211">
            <v>0.40721321893867185</v>
          </cell>
          <cell r="AW211">
            <v>0</v>
          </cell>
          <cell r="AX211">
            <v>0</v>
          </cell>
          <cell r="AY211">
            <v>0.42892702044274983</v>
          </cell>
          <cell r="AZ211">
            <v>0</v>
          </cell>
          <cell r="BA211">
            <v>0</v>
          </cell>
          <cell r="BB211">
            <v>0</v>
          </cell>
          <cell r="BC211">
            <v>9.6388094481516667E-3</v>
          </cell>
          <cell r="BD211">
            <v>0</v>
          </cell>
          <cell r="BE211">
            <v>0</v>
          </cell>
          <cell r="BF211">
            <v>0</v>
          </cell>
          <cell r="BG211">
            <v>0</v>
          </cell>
          <cell r="BH211">
            <v>0</v>
          </cell>
          <cell r="BI211">
            <v>0</v>
          </cell>
          <cell r="BJ211">
            <v>0</v>
          </cell>
          <cell r="BK211">
            <v>0</v>
          </cell>
          <cell r="BL211">
            <v>0.14458214172227499</v>
          </cell>
          <cell r="BM211">
            <v>0</v>
          </cell>
          <cell r="BN211">
            <v>3776.4000000000046</v>
          </cell>
          <cell r="BO211">
            <v>1</v>
          </cell>
          <cell r="BP211" t="str">
            <v>GODDARDS GREEN WTW</v>
          </cell>
          <cell r="BQ211">
            <v>0.42892702044274983</v>
          </cell>
          <cell r="BR211" t="str">
            <v>FORD WTW</v>
          </cell>
          <cell r="BS211">
            <v>0.40721321893867185</v>
          </cell>
        </row>
        <row r="212">
          <cell r="A212" t="str">
            <v>PARTRIDGE GREEN WTW</v>
          </cell>
          <cell r="K212">
            <v>54.599999999999994</v>
          </cell>
          <cell r="P212">
            <v>1092.0000000000011</v>
          </cell>
          <cell r="S212">
            <v>1073.8000000000011</v>
          </cell>
          <cell r="W212">
            <v>36.4</v>
          </cell>
          <cell r="AF212">
            <v>327.59999999999991</v>
          </cell>
          <cell r="AH212">
            <v>0</v>
          </cell>
          <cell r="AI212">
            <v>0</v>
          </cell>
          <cell r="AJ212">
            <v>0</v>
          </cell>
          <cell r="AK212">
            <v>0</v>
          </cell>
          <cell r="AL212">
            <v>0</v>
          </cell>
          <cell r="AM212">
            <v>0</v>
          </cell>
          <cell r="AN212">
            <v>0</v>
          </cell>
          <cell r="AO212">
            <v>0</v>
          </cell>
          <cell r="AP212">
            <v>0</v>
          </cell>
          <cell r="AQ212">
            <v>2.112676056338026E-2</v>
          </cell>
          <cell r="AR212">
            <v>0</v>
          </cell>
          <cell r="AS212">
            <v>0</v>
          </cell>
          <cell r="AT212">
            <v>0</v>
          </cell>
          <cell r="AU212">
            <v>0</v>
          </cell>
          <cell r="AV212">
            <v>0.42253521126760568</v>
          </cell>
          <cell r="AW212">
            <v>0</v>
          </cell>
          <cell r="AX212">
            <v>0</v>
          </cell>
          <cell r="AY212">
            <v>0.41549295774647893</v>
          </cell>
          <cell r="AZ212">
            <v>0</v>
          </cell>
          <cell r="BA212">
            <v>0</v>
          </cell>
          <cell r="BB212">
            <v>0</v>
          </cell>
          <cell r="BC212">
            <v>1.4084507042253508E-2</v>
          </cell>
          <cell r="BD212">
            <v>0</v>
          </cell>
          <cell r="BE212">
            <v>0</v>
          </cell>
          <cell r="BF212">
            <v>0</v>
          </cell>
          <cell r="BG212">
            <v>0</v>
          </cell>
          <cell r="BH212">
            <v>0</v>
          </cell>
          <cell r="BI212">
            <v>0</v>
          </cell>
          <cell r="BJ212">
            <v>0</v>
          </cell>
          <cell r="BK212">
            <v>0</v>
          </cell>
          <cell r="BL212">
            <v>0.12676056338028155</v>
          </cell>
          <cell r="BM212">
            <v>0</v>
          </cell>
          <cell r="BN212">
            <v>2584.4000000000024</v>
          </cell>
          <cell r="BO212">
            <v>1</v>
          </cell>
          <cell r="BP212" t="str">
            <v>FORD WTW</v>
          </cell>
          <cell r="BQ212">
            <v>0.42253521126760568</v>
          </cell>
          <cell r="BR212" t="str">
            <v>GODDARDS GREEN WTW</v>
          </cell>
          <cell r="BS212">
            <v>0.41549295774647893</v>
          </cell>
        </row>
        <row r="213">
          <cell r="A213" t="str">
            <v>PEMBURY WTW</v>
          </cell>
          <cell r="D213">
            <v>99.999999999999986</v>
          </cell>
          <cell r="H213">
            <v>3926.1999999999848</v>
          </cell>
          <cell r="X213">
            <v>837.20000000000061</v>
          </cell>
          <cell r="AA213">
            <v>4162.799999999982</v>
          </cell>
          <cell r="AD213">
            <v>36.4</v>
          </cell>
          <cell r="AH213">
            <v>0</v>
          </cell>
          <cell r="AI213">
            <v>0</v>
          </cell>
          <cell r="AJ213">
            <v>1.1034361000154518E-2</v>
          </cell>
          <cell r="AK213">
            <v>0</v>
          </cell>
          <cell r="AL213">
            <v>0</v>
          </cell>
          <cell r="AM213">
            <v>0</v>
          </cell>
          <cell r="AN213">
            <v>0.43323108158806511</v>
          </cell>
          <cell r="AO213">
            <v>0</v>
          </cell>
          <cell r="AP213">
            <v>0</v>
          </cell>
          <cell r="AQ213">
            <v>0</v>
          </cell>
          <cell r="AR213">
            <v>0</v>
          </cell>
          <cell r="AS213">
            <v>0</v>
          </cell>
          <cell r="AT213">
            <v>0</v>
          </cell>
          <cell r="AU213">
            <v>0</v>
          </cell>
          <cell r="AV213">
            <v>0</v>
          </cell>
          <cell r="AW213">
            <v>0</v>
          </cell>
          <cell r="AX213">
            <v>0</v>
          </cell>
          <cell r="AY213">
            <v>0</v>
          </cell>
          <cell r="AZ213">
            <v>0</v>
          </cell>
          <cell r="BA213">
            <v>0</v>
          </cell>
          <cell r="BB213">
            <v>0</v>
          </cell>
          <cell r="BC213">
            <v>0</v>
          </cell>
          <cell r="BD213">
            <v>9.237967029329372E-2</v>
          </cell>
          <cell r="BE213">
            <v>0</v>
          </cell>
          <cell r="BF213">
            <v>0</v>
          </cell>
          <cell r="BG213">
            <v>0.45933837971443037</v>
          </cell>
          <cell r="BH213">
            <v>0</v>
          </cell>
          <cell r="BI213">
            <v>0</v>
          </cell>
          <cell r="BJ213">
            <v>4.0165074040562449E-3</v>
          </cell>
          <cell r="BK213">
            <v>0</v>
          </cell>
          <cell r="BL213">
            <v>0</v>
          </cell>
          <cell r="BM213">
            <v>0</v>
          </cell>
          <cell r="BN213">
            <v>9062.5999999999676</v>
          </cell>
          <cell r="BO213">
            <v>1</v>
          </cell>
          <cell r="BP213" t="str">
            <v>MOTNEY HILL WTW</v>
          </cell>
          <cell r="BQ213">
            <v>0.45933837971443037</v>
          </cell>
          <cell r="BR213" t="str">
            <v>AYLESFORD WTW</v>
          </cell>
          <cell r="BS213">
            <v>0.43323108158806511</v>
          </cell>
        </row>
        <row r="214">
          <cell r="A214" t="str">
            <v>PENSHURST WTW</v>
          </cell>
          <cell r="E214">
            <v>27.2</v>
          </cell>
          <cell r="H214">
            <v>367.2000000000001</v>
          </cell>
          <cell r="V214">
            <v>27.2</v>
          </cell>
          <cell r="X214">
            <v>680.00000000000057</v>
          </cell>
          <cell r="AH214">
            <v>0</v>
          </cell>
          <cell r="AI214">
            <v>0</v>
          </cell>
          <cell r="AJ214">
            <v>0</v>
          </cell>
          <cell r="AK214">
            <v>2.4691358024691343E-2</v>
          </cell>
          <cell r="AL214">
            <v>0</v>
          </cell>
          <cell r="AM214">
            <v>0</v>
          </cell>
          <cell r="AN214">
            <v>0.33333333333333326</v>
          </cell>
          <cell r="AO214">
            <v>0</v>
          </cell>
          <cell r="AP214">
            <v>0</v>
          </cell>
          <cell r="AQ214">
            <v>0</v>
          </cell>
          <cell r="AR214">
            <v>0</v>
          </cell>
          <cell r="AS214">
            <v>0</v>
          </cell>
          <cell r="AT214">
            <v>0</v>
          </cell>
          <cell r="AU214">
            <v>0</v>
          </cell>
          <cell r="AV214">
            <v>0</v>
          </cell>
          <cell r="AW214">
            <v>0</v>
          </cell>
          <cell r="AX214">
            <v>0</v>
          </cell>
          <cell r="AY214">
            <v>0</v>
          </cell>
          <cell r="AZ214">
            <v>0</v>
          </cell>
          <cell r="BA214">
            <v>0</v>
          </cell>
          <cell r="BB214">
            <v>2.4691358024691343E-2</v>
          </cell>
          <cell r="BC214">
            <v>0</v>
          </cell>
          <cell r="BD214">
            <v>0.61728395061728414</v>
          </cell>
          <cell r="BE214">
            <v>0</v>
          </cell>
          <cell r="BF214">
            <v>0</v>
          </cell>
          <cell r="BG214">
            <v>0</v>
          </cell>
          <cell r="BH214">
            <v>0</v>
          </cell>
          <cell r="BI214">
            <v>0</v>
          </cell>
          <cell r="BJ214">
            <v>0</v>
          </cell>
          <cell r="BK214">
            <v>0</v>
          </cell>
          <cell r="BL214">
            <v>0</v>
          </cell>
          <cell r="BM214">
            <v>0</v>
          </cell>
          <cell r="BN214">
            <v>1101.6000000000006</v>
          </cell>
          <cell r="BO214">
            <v>1</v>
          </cell>
          <cell r="BP214" t="str">
            <v>HAM HILL WTW</v>
          </cell>
          <cell r="BQ214">
            <v>0.61728395061728414</v>
          </cell>
          <cell r="BR214" t="str">
            <v>AYLESFORD WTW</v>
          </cell>
          <cell r="BS214">
            <v>0.33333333333333326</v>
          </cell>
        </row>
        <row r="215">
          <cell r="A215" t="str">
            <v>PETERSFIELD WTW</v>
          </cell>
          <cell r="J215">
            <v>54.6</v>
          </cell>
          <cell r="K215">
            <v>11797.299999999947</v>
          </cell>
          <cell r="W215">
            <v>54.6</v>
          </cell>
          <cell r="AC215">
            <v>218.40000000000003</v>
          </cell>
          <cell r="AG215">
            <v>3376.1000000000067</v>
          </cell>
          <cell r="AH215">
            <v>0</v>
          </cell>
          <cell r="AI215">
            <v>0</v>
          </cell>
          <cell r="AJ215">
            <v>0</v>
          </cell>
          <cell r="AK215">
            <v>0</v>
          </cell>
          <cell r="AL215">
            <v>0</v>
          </cell>
          <cell r="AM215">
            <v>0</v>
          </cell>
          <cell r="AN215">
            <v>0</v>
          </cell>
          <cell r="AO215">
            <v>0</v>
          </cell>
          <cell r="AP215">
            <v>3.522353396555072E-3</v>
          </cell>
          <cell r="AQ215">
            <v>0.76106702793368053</v>
          </cell>
          <cell r="AR215">
            <v>0</v>
          </cell>
          <cell r="AS215">
            <v>0</v>
          </cell>
          <cell r="AT215">
            <v>0</v>
          </cell>
          <cell r="AU215">
            <v>0</v>
          </cell>
          <cell r="AV215">
            <v>0</v>
          </cell>
          <cell r="AW215">
            <v>0</v>
          </cell>
          <cell r="AX215">
            <v>0</v>
          </cell>
          <cell r="AY215">
            <v>0</v>
          </cell>
          <cell r="AZ215">
            <v>0</v>
          </cell>
          <cell r="BA215">
            <v>0</v>
          </cell>
          <cell r="BB215">
            <v>0</v>
          </cell>
          <cell r="BC215">
            <v>3.522353396555072E-3</v>
          </cell>
          <cell r="BD215">
            <v>0</v>
          </cell>
          <cell r="BE215">
            <v>0</v>
          </cell>
          <cell r="BF215">
            <v>0</v>
          </cell>
          <cell r="BG215">
            <v>0</v>
          </cell>
          <cell r="BH215">
            <v>0</v>
          </cell>
          <cell r="BI215">
            <v>1.408941358622029E-2</v>
          </cell>
          <cell r="BJ215">
            <v>0</v>
          </cell>
          <cell r="BK215">
            <v>0</v>
          </cell>
          <cell r="BL215">
            <v>0</v>
          </cell>
          <cell r="BM215">
            <v>0.21779885168698904</v>
          </cell>
          <cell r="BN215">
            <v>15500.999999999953</v>
          </cell>
          <cell r="BO215">
            <v>1</v>
          </cell>
          <cell r="BP215" t="str">
            <v>BUDDS FARM HAVANT WTW</v>
          </cell>
          <cell r="BQ215">
            <v>0.76106702793368053</v>
          </cell>
          <cell r="BR215" t="str">
            <v>SLOWHILL COPSE MARCHWOOD WTW</v>
          </cell>
          <cell r="BS215">
            <v>0.21779885168698904</v>
          </cell>
        </row>
        <row r="216">
          <cell r="A216" t="str">
            <v>PETWORTH WTW</v>
          </cell>
          <cell r="K216">
            <v>272.99999999999994</v>
          </cell>
          <cell r="P216">
            <v>2311.400000000001</v>
          </cell>
          <cell r="S216">
            <v>109.2</v>
          </cell>
          <cell r="AF216">
            <v>36.4</v>
          </cell>
          <cell r="AG216">
            <v>36.4</v>
          </cell>
          <cell r="AH216">
            <v>0</v>
          </cell>
          <cell r="AI216">
            <v>0</v>
          </cell>
          <cell r="AJ216">
            <v>0</v>
          </cell>
          <cell r="AK216">
            <v>0</v>
          </cell>
          <cell r="AL216">
            <v>0</v>
          </cell>
          <cell r="AM216">
            <v>0</v>
          </cell>
          <cell r="AN216">
            <v>0</v>
          </cell>
          <cell r="AO216">
            <v>0</v>
          </cell>
          <cell r="AP216">
            <v>0</v>
          </cell>
          <cell r="AQ216">
            <v>9.8684210526315735E-2</v>
          </cell>
          <cell r="AR216">
            <v>0</v>
          </cell>
          <cell r="AS216">
            <v>0</v>
          </cell>
          <cell r="AT216">
            <v>0</v>
          </cell>
          <cell r="AU216">
            <v>0</v>
          </cell>
          <cell r="AV216">
            <v>0.83552631578947378</v>
          </cell>
          <cell r="AW216">
            <v>0</v>
          </cell>
          <cell r="AX216">
            <v>0</v>
          </cell>
          <cell r="AY216">
            <v>3.94736842105263E-2</v>
          </cell>
          <cell r="AZ216">
            <v>0</v>
          </cell>
          <cell r="BA216">
            <v>0</v>
          </cell>
          <cell r="BB216">
            <v>0</v>
          </cell>
          <cell r="BC216">
            <v>0</v>
          </cell>
          <cell r="BD216">
            <v>0</v>
          </cell>
          <cell r="BE216">
            <v>0</v>
          </cell>
          <cell r="BF216">
            <v>0</v>
          </cell>
          <cell r="BG216">
            <v>0</v>
          </cell>
          <cell r="BH216">
            <v>0</v>
          </cell>
          <cell r="BI216">
            <v>0</v>
          </cell>
          <cell r="BJ216">
            <v>0</v>
          </cell>
          <cell r="BK216">
            <v>0</v>
          </cell>
          <cell r="BL216">
            <v>1.3157894736842099E-2</v>
          </cell>
          <cell r="BM216">
            <v>1.3157894736842099E-2</v>
          </cell>
          <cell r="BN216">
            <v>2766.400000000001</v>
          </cell>
          <cell r="BO216">
            <v>1</v>
          </cell>
          <cell r="BP216" t="str">
            <v>FORD WTW</v>
          </cell>
          <cell r="BQ216">
            <v>0.83552631578947378</v>
          </cell>
          <cell r="BR216" t="str">
            <v>BUDDS FARM HAVANT WTW</v>
          </cell>
          <cell r="BS216">
            <v>9.8684210526315735E-2</v>
          </cell>
        </row>
        <row r="217">
          <cell r="A217" t="str">
            <v>PLUMPTON WTW</v>
          </cell>
          <cell r="H217">
            <v>27.2</v>
          </cell>
          <cell r="K217">
            <v>18.2</v>
          </cell>
          <cell r="P217">
            <v>527</v>
          </cell>
          <cell r="S217">
            <v>595.00000000000034</v>
          </cell>
          <cell r="W217">
            <v>109.2</v>
          </cell>
          <cell r="AF217">
            <v>63.6</v>
          </cell>
          <cell r="AH217">
            <v>0</v>
          </cell>
          <cell r="AI217">
            <v>0</v>
          </cell>
          <cell r="AJ217">
            <v>0</v>
          </cell>
          <cell r="AK217">
            <v>0</v>
          </cell>
          <cell r="AL217">
            <v>0</v>
          </cell>
          <cell r="AM217">
            <v>0</v>
          </cell>
          <cell r="AN217">
            <v>2.0295478286822856E-2</v>
          </cell>
          <cell r="AO217">
            <v>0</v>
          </cell>
          <cell r="AP217">
            <v>0</v>
          </cell>
          <cell r="AQ217">
            <v>1.3580062677212353E-2</v>
          </cell>
          <cell r="AR217">
            <v>0</v>
          </cell>
          <cell r="AS217">
            <v>0</v>
          </cell>
          <cell r="AT217">
            <v>0</v>
          </cell>
          <cell r="AU217">
            <v>0</v>
          </cell>
          <cell r="AV217">
            <v>0.39322489180719289</v>
          </cell>
          <cell r="AW217">
            <v>0</v>
          </cell>
          <cell r="AX217">
            <v>0</v>
          </cell>
          <cell r="AY217">
            <v>0.4439635875242503</v>
          </cell>
          <cell r="AZ217">
            <v>0</v>
          </cell>
          <cell r="BA217">
            <v>0</v>
          </cell>
          <cell r="BB217">
            <v>0</v>
          </cell>
          <cell r="BC217">
            <v>8.1480376063274129E-2</v>
          </cell>
          <cell r="BD217">
            <v>0</v>
          </cell>
          <cell r="BE217">
            <v>0</v>
          </cell>
          <cell r="BF217">
            <v>0</v>
          </cell>
          <cell r="BG217">
            <v>0</v>
          </cell>
          <cell r="BH217">
            <v>0</v>
          </cell>
          <cell r="BI217">
            <v>0</v>
          </cell>
          <cell r="BJ217">
            <v>0</v>
          </cell>
          <cell r="BK217">
            <v>0</v>
          </cell>
          <cell r="BL217">
            <v>4.7455603641247568E-2</v>
          </cell>
          <cell r="BM217">
            <v>0</v>
          </cell>
          <cell r="BN217">
            <v>1340.2000000000003</v>
          </cell>
          <cell r="BO217">
            <v>1</v>
          </cell>
          <cell r="BP217" t="str">
            <v>GODDARDS GREEN WTW</v>
          </cell>
          <cell r="BQ217">
            <v>0.4439635875242503</v>
          </cell>
          <cell r="BR217" t="str">
            <v>FORD WTW</v>
          </cell>
          <cell r="BS217">
            <v>0.39322489180719289</v>
          </cell>
        </row>
        <row r="218">
          <cell r="A218" t="str">
            <v>POLING WTW</v>
          </cell>
          <cell r="N218">
            <v>18.2</v>
          </cell>
          <cell r="P218">
            <v>145.59999999999997</v>
          </cell>
          <cell r="AH218">
            <v>0</v>
          </cell>
          <cell r="AI218">
            <v>0</v>
          </cell>
          <cell r="AJ218">
            <v>0</v>
          </cell>
          <cell r="AK218">
            <v>0</v>
          </cell>
          <cell r="AL218">
            <v>0</v>
          </cell>
          <cell r="AM218">
            <v>0</v>
          </cell>
          <cell r="AN218">
            <v>0</v>
          </cell>
          <cell r="AO218">
            <v>0</v>
          </cell>
          <cell r="AP218">
            <v>0</v>
          </cell>
          <cell r="AQ218">
            <v>0</v>
          </cell>
          <cell r="AR218">
            <v>0</v>
          </cell>
          <cell r="AS218">
            <v>0</v>
          </cell>
          <cell r="AT218">
            <v>0.11111111111111113</v>
          </cell>
          <cell r="AU218">
            <v>0</v>
          </cell>
          <cell r="AV218">
            <v>0.88888888888888895</v>
          </cell>
          <cell r="AW218">
            <v>0</v>
          </cell>
          <cell r="AX218">
            <v>0</v>
          </cell>
          <cell r="AY218">
            <v>0</v>
          </cell>
          <cell r="AZ218">
            <v>0</v>
          </cell>
          <cell r="BA218">
            <v>0</v>
          </cell>
          <cell r="BB218">
            <v>0</v>
          </cell>
          <cell r="BC218">
            <v>0</v>
          </cell>
          <cell r="BD218">
            <v>0</v>
          </cell>
          <cell r="BE218">
            <v>0</v>
          </cell>
          <cell r="BF218">
            <v>0</v>
          </cell>
          <cell r="BG218">
            <v>0</v>
          </cell>
          <cell r="BH218">
            <v>0</v>
          </cell>
          <cell r="BI218">
            <v>0</v>
          </cell>
          <cell r="BJ218">
            <v>0</v>
          </cell>
          <cell r="BK218">
            <v>0</v>
          </cell>
          <cell r="BL218">
            <v>0</v>
          </cell>
          <cell r="BM218">
            <v>0</v>
          </cell>
          <cell r="BN218">
            <v>163.79999999999995</v>
          </cell>
          <cell r="BO218">
            <v>1</v>
          </cell>
          <cell r="BP218" t="str">
            <v>FORD WTW</v>
          </cell>
          <cell r="BQ218">
            <v>0.88888888888888895</v>
          </cell>
          <cell r="BR218" t="str">
            <v>FORD CESS WTW</v>
          </cell>
          <cell r="BS218">
            <v>0.11111111111111113</v>
          </cell>
        </row>
        <row r="219">
          <cell r="A219" t="str">
            <v>POYNINGS WTW</v>
          </cell>
          <cell r="P219">
            <v>326.40000000000003</v>
          </cell>
          <cell r="S219">
            <v>462.40000000000026</v>
          </cell>
          <cell r="AF219">
            <v>190.39999999999995</v>
          </cell>
          <cell r="AH219">
            <v>0</v>
          </cell>
          <cell r="AI219">
            <v>0</v>
          </cell>
          <cell r="AJ219">
            <v>0</v>
          </cell>
          <cell r="AK219">
            <v>0</v>
          </cell>
          <cell r="AL219">
            <v>0</v>
          </cell>
          <cell r="AM219">
            <v>0</v>
          </cell>
          <cell r="AN219">
            <v>0</v>
          </cell>
          <cell r="AO219">
            <v>0</v>
          </cell>
          <cell r="AP219">
            <v>0</v>
          </cell>
          <cell r="AQ219">
            <v>0</v>
          </cell>
          <cell r="AR219">
            <v>0</v>
          </cell>
          <cell r="AS219">
            <v>0</v>
          </cell>
          <cell r="AT219">
            <v>0</v>
          </cell>
          <cell r="AU219">
            <v>0</v>
          </cell>
          <cell r="AV219">
            <v>0.33333333333333326</v>
          </cell>
          <cell r="AW219">
            <v>0</v>
          </cell>
          <cell r="AX219">
            <v>0</v>
          </cell>
          <cell r="AY219">
            <v>0.47222222222222238</v>
          </cell>
          <cell r="AZ219">
            <v>0</v>
          </cell>
          <cell r="BA219">
            <v>0</v>
          </cell>
          <cell r="BB219">
            <v>0</v>
          </cell>
          <cell r="BC219">
            <v>0</v>
          </cell>
          <cell r="BD219">
            <v>0</v>
          </cell>
          <cell r="BE219">
            <v>0</v>
          </cell>
          <cell r="BF219">
            <v>0</v>
          </cell>
          <cell r="BG219">
            <v>0</v>
          </cell>
          <cell r="BH219">
            <v>0</v>
          </cell>
          <cell r="BI219">
            <v>0</v>
          </cell>
          <cell r="BJ219">
            <v>0</v>
          </cell>
          <cell r="BK219">
            <v>0</v>
          </cell>
          <cell r="BL219">
            <v>0.19444444444444434</v>
          </cell>
          <cell r="BM219">
            <v>0</v>
          </cell>
          <cell r="BN219">
            <v>979.20000000000027</v>
          </cell>
          <cell r="BO219">
            <v>1</v>
          </cell>
          <cell r="BP219" t="str">
            <v>GODDARDS GREEN WTW</v>
          </cell>
          <cell r="BQ219">
            <v>0.47222222222222238</v>
          </cell>
          <cell r="BR219" t="str">
            <v>FORD WTW</v>
          </cell>
          <cell r="BS219">
            <v>0.33333333333333326</v>
          </cell>
        </row>
        <row r="220">
          <cell r="A220" t="str">
            <v>PULBOROUGH WTW</v>
          </cell>
          <cell r="D220">
            <v>18.2</v>
          </cell>
          <cell r="K220">
            <v>1146.6000000000013</v>
          </cell>
          <cell r="P220">
            <v>6024.1999999999643</v>
          </cell>
          <cell r="R220">
            <v>18.2</v>
          </cell>
          <cell r="S220">
            <v>728.00000000000034</v>
          </cell>
          <cell r="W220">
            <v>72.8</v>
          </cell>
          <cell r="AF220">
            <v>36.4</v>
          </cell>
          <cell r="AG220">
            <v>18.2</v>
          </cell>
          <cell r="AH220">
            <v>0</v>
          </cell>
          <cell r="AI220">
            <v>0</v>
          </cell>
          <cell r="AJ220">
            <v>2.2573363431151339E-3</v>
          </cell>
          <cell r="AK220">
            <v>0</v>
          </cell>
          <cell r="AL220">
            <v>0</v>
          </cell>
          <cell r="AM220">
            <v>0</v>
          </cell>
          <cell r="AN220">
            <v>0</v>
          </cell>
          <cell r="AO220">
            <v>0</v>
          </cell>
          <cell r="AP220">
            <v>0</v>
          </cell>
          <cell r="AQ220">
            <v>0.14221218961625359</v>
          </cell>
          <cell r="AR220">
            <v>0</v>
          </cell>
          <cell r="AS220">
            <v>0</v>
          </cell>
          <cell r="AT220">
            <v>0</v>
          </cell>
          <cell r="AU220">
            <v>0</v>
          </cell>
          <cell r="AV220">
            <v>0.74717832957110497</v>
          </cell>
          <cell r="AW220">
            <v>0</v>
          </cell>
          <cell r="AX220">
            <v>2.2573363431151339E-3</v>
          </cell>
          <cell r="AY220">
            <v>9.0293453724605399E-2</v>
          </cell>
          <cell r="AZ220">
            <v>0</v>
          </cell>
          <cell r="BA220">
            <v>0</v>
          </cell>
          <cell r="BB220">
            <v>0</v>
          </cell>
          <cell r="BC220">
            <v>9.0293453724605358E-3</v>
          </cell>
          <cell r="BD220">
            <v>0</v>
          </cell>
          <cell r="BE220">
            <v>0</v>
          </cell>
          <cell r="BF220">
            <v>0</v>
          </cell>
          <cell r="BG220">
            <v>0</v>
          </cell>
          <cell r="BH220">
            <v>0</v>
          </cell>
          <cell r="BI220">
            <v>0</v>
          </cell>
          <cell r="BJ220">
            <v>0</v>
          </cell>
          <cell r="BK220">
            <v>0</v>
          </cell>
          <cell r="BL220">
            <v>4.5146726862302679E-3</v>
          </cell>
          <cell r="BM220">
            <v>2.2573363431151339E-3</v>
          </cell>
          <cell r="BN220">
            <v>8062.5999999999649</v>
          </cell>
          <cell r="BO220">
            <v>1</v>
          </cell>
          <cell r="BP220" t="str">
            <v>FORD WTW</v>
          </cell>
          <cell r="BQ220">
            <v>0.74717832957110497</v>
          </cell>
          <cell r="BR220" t="str">
            <v>BUDDS FARM HAVANT WTW</v>
          </cell>
          <cell r="BS220">
            <v>0.14221218961625359</v>
          </cell>
        </row>
        <row r="221">
          <cell r="A221" t="str">
            <v>PYECOMBE EAST WTW</v>
          </cell>
          <cell r="P221">
            <v>176.79999999999995</v>
          </cell>
          <cell r="S221">
            <v>299.2</v>
          </cell>
          <cell r="W221">
            <v>27.2</v>
          </cell>
          <cell r="AF221">
            <v>54.4</v>
          </cell>
          <cell r="AH221">
            <v>0</v>
          </cell>
          <cell r="AI221">
            <v>0</v>
          </cell>
          <cell r="AJ221">
            <v>0</v>
          </cell>
          <cell r="AK221">
            <v>0</v>
          </cell>
          <cell r="AL221">
            <v>0</v>
          </cell>
          <cell r="AM221">
            <v>0</v>
          </cell>
          <cell r="AN221">
            <v>0</v>
          </cell>
          <cell r="AO221">
            <v>0</v>
          </cell>
          <cell r="AP221">
            <v>0</v>
          </cell>
          <cell r="AQ221">
            <v>0</v>
          </cell>
          <cell r="AR221">
            <v>0</v>
          </cell>
          <cell r="AS221">
            <v>0</v>
          </cell>
          <cell r="AT221">
            <v>0</v>
          </cell>
          <cell r="AU221">
            <v>0</v>
          </cell>
          <cell r="AV221">
            <v>0.31707317073170727</v>
          </cell>
          <cell r="AW221">
            <v>0</v>
          </cell>
          <cell r="AX221">
            <v>0</v>
          </cell>
          <cell r="AY221">
            <v>0.53658536585365857</v>
          </cell>
          <cell r="AZ221">
            <v>0</v>
          </cell>
          <cell r="BA221">
            <v>0</v>
          </cell>
          <cell r="BB221">
            <v>0</v>
          </cell>
          <cell r="BC221">
            <v>4.8780487804878057E-2</v>
          </cell>
          <cell r="BD221">
            <v>0</v>
          </cell>
          <cell r="BE221">
            <v>0</v>
          </cell>
          <cell r="BF221">
            <v>0</v>
          </cell>
          <cell r="BG221">
            <v>0</v>
          </cell>
          <cell r="BH221">
            <v>0</v>
          </cell>
          <cell r="BI221">
            <v>0</v>
          </cell>
          <cell r="BJ221">
            <v>0</v>
          </cell>
          <cell r="BK221">
            <v>0</v>
          </cell>
          <cell r="BL221">
            <v>9.7560975609756115E-2</v>
          </cell>
          <cell r="BM221">
            <v>0</v>
          </cell>
          <cell r="BN221">
            <v>557.59999999999991</v>
          </cell>
          <cell r="BO221">
            <v>1</v>
          </cell>
          <cell r="BP221" t="str">
            <v>GODDARDS GREEN WTW</v>
          </cell>
          <cell r="BQ221">
            <v>0.53658536585365857</v>
          </cell>
          <cell r="BR221" t="str">
            <v>FORD WTW</v>
          </cell>
          <cell r="BS221">
            <v>0.31707317073170727</v>
          </cell>
        </row>
        <row r="222">
          <cell r="A222" t="str">
            <v>PYECOMBE WEST WTW</v>
          </cell>
          <cell r="P222">
            <v>312.8</v>
          </cell>
          <cell r="S222">
            <v>530.40000000000032</v>
          </cell>
          <cell r="W222">
            <v>81.599999999999994</v>
          </cell>
          <cell r="AF222">
            <v>81.599999999999994</v>
          </cell>
          <cell r="AH222">
            <v>0</v>
          </cell>
          <cell r="AI222">
            <v>0</v>
          </cell>
          <cell r="AJ222">
            <v>0</v>
          </cell>
          <cell r="AK222">
            <v>0</v>
          </cell>
          <cell r="AL222">
            <v>0</v>
          </cell>
          <cell r="AM222">
            <v>0</v>
          </cell>
          <cell r="AN222">
            <v>0</v>
          </cell>
          <cell r="AO222">
            <v>0</v>
          </cell>
          <cell r="AP222">
            <v>0</v>
          </cell>
          <cell r="AQ222">
            <v>0</v>
          </cell>
          <cell r="AR222">
            <v>0</v>
          </cell>
          <cell r="AS222">
            <v>0</v>
          </cell>
          <cell r="AT222">
            <v>0</v>
          </cell>
          <cell r="AU222">
            <v>0</v>
          </cell>
          <cell r="AV222">
            <v>0.31081081081081074</v>
          </cell>
          <cell r="AW222">
            <v>0</v>
          </cell>
          <cell r="AX222">
            <v>0</v>
          </cell>
          <cell r="AY222">
            <v>0.5270270270270272</v>
          </cell>
          <cell r="AZ222">
            <v>0</v>
          </cell>
          <cell r="BA222">
            <v>0</v>
          </cell>
          <cell r="BB222">
            <v>0</v>
          </cell>
          <cell r="BC222">
            <v>8.1081081081081044E-2</v>
          </cell>
          <cell r="BD222">
            <v>0</v>
          </cell>
          <cell r="BE222">
            <v>0</v>
          </cell>
          <cell r="BF222">
            <v>0</v>
          </cell>
          <cell r="BG222">
            <v>0</v>
          </cell>
          <cell r="BH222">
            <v>0</v>
          </cell>
          <cell r="BI222">
            <v>0</v>
          </cell>
          <cell r="BJ222">
            <v>0</v>
          </cell>
          <cell r="BK222">
            <v>0</v>
          </cell>
          <cell r="BL222">
            <v>8.1081081081081044E-2</v>
          </cell>
          <cell r="BM222">
            <v>0</v>
          </cell>
          <cell r="BN222">
            <v>1006.4000000000003</v>
          </cell>
          <cell r="BO222">
            <v>1</v>
          </cell>
          <cell r="BP222" t="str">
            <v>GODDARDS GREEN WTW</v>
          </cell>
          <cell r="BQ222">
            <v>0.5270270270270272</v>
          </cell>
          <cell r="BR222" t="str">
            <v>FORD WTW</v>
          </cell>
          <cell r="BS222">
            <v>0.31081081081081074</v>
          </cell>
        </row>
        <row r="223">
          <cell r="A223" t="str">
            <v>QUARRY COTTAGES STONE IN OXNEY</v>
          </cell>
          <cell r="D223">
            <v>81.899999999999991</v>
          </cell>
          <cell r="AH223">
            <v>0</v>
          </cell>
          <cell r="AI223">
            <v>0</v>
          </cell>
          <cell r="AJ223">
            <v>1</v>
          </cell>
          <cell r="AK223">
            <v>0</v>
          </cell>
          <cell r="AL223">
            <v>0</v>
          </cell>
          <cell r="AM223">
            <v>0</v>
          </cell>
          <cell r="AN223">
            <v>0</v>
          </cell>
          <cell r="AO223">
            <v>0</v>
          </cell>
          <cell r="AP223">
            <v>0</v>
          </cell>
          <cell r="AQ223">
            <v>0</v>
          </cell>
          <cell r="AR223">
            <v>0</v>
          </cell>
          <cell r="AS223">
            <v>0</v>
          </cell>
          <cell r="AT223">
            <v>0</v>
          </cell>
          <cell r="AU223">
            <v>0</v>
          </cell>
          <cell r="AV223">
            <v>0</v>
          </cell>
          <cell r="AW223">
            <v>0</v>
          </cell>
          <cell r="AX223">
            <v>0</v>
          </cell>
          <cell r="AY223">
            <v>0</v>
          </cell>
          <cell r="AZ223">
            <v>0</v>
          </cell>
          <cell r="BA223">
            <v>0</v>
          </cell>
          <cell r="BB223">
            <v>0</v>
          </cell>
          <cell r="BC223">
            <v>0</v>
          </cell>
          <cell r="BD223">
            <v>0</v>
          </cell>
          <cell r="BE223">
            <v>0</v>
          </cell>
          <cell r="BF223">
            <v>0</v>
          </cell>
          <cell r="BG223">
            <v>0</v>
          </cell>
          <cell r="BH223">
            <v>0</v>
          </cell>
          <cell r="BI223">
            <v>0</v>
          </cell>
          <cell r="BJ223">
            <v>0</v>
          </cell>
          <cell r="BK223">
            <v>0</v>
          </cell>
          <cell r="BL223">
            <v>0</v>
          </cell>
          <cell r="BM223">
            <v>0</v>
          </cell>
          <cell r="BN223">
            <v>81.899999999999991</v>
          </cell>
          <cell r="BO223">
            <v>1</v>
          </cell>
          <cell r="BP223" t="str">
            <v>ASHFORD WTW</v>
          </cell>
          <cell r="BQ223">
            <v>1</v>
          </cell>
          <cell r="BS223"/>
        </row>
        <row r="224">
          <cell r="A224" t="str">
            <v>QUICKBOURNE LANE NORTHIAM WTW</v>
          </cell>
          <cell r="D224">
            <v>2751.5999999999949</v>
          </cell>
          <cell r="W224">
            <v>81.799999999999983</v>
          </cell>
          <cell r="AH224">
            <v>0</v>
          </cell>
          <cell r="AI224">
            <v>0</v>
          </cell>
          <cell r="AJ224">
            <v>0.97113009105668091</v>
          </cell>
          <cell r="AK224">
            <v>0</v>
          </cell>
          <cell r="AL224">
            <v>0</v>
          </cell>
          <cell r="AM224">
            <v>0</v>
          </cell>
          <cell r="AN224">
            <v>0</v>
          </cell>
          <cell r="AO224">
            <v>0</v>
          </cell>
          <cell r="AP224">
            <v>0</v>
          </cell>
          <cell r="AQ224">
            <v>0</v>
          </cell>
          <cell r="AR224">
            <v>0</v>
          </cell>
          <cell r="AS224">
            <v>0</v>
          </cell>
          <cell r="AT224">
            <v>0</v>
          </cell>
          <cell r="AU224">
            <v>0</v>
          </cell>
          <cell r="AV224">
            <v>0</v>
          </cell>
          <cell r="AW224">
            <v>0</v>
          </cell>
          <cell r="AX224">
            <v>0</v>
          </cell>
          <cell r="AY224">
            <v>0</v>
          </cell>
          <cell r="AZ224">
            <v>0</v>
          </cell>
          <cell r="BA224">
            <v>0</v>
          </cell>
          <cell r="BB224">
            <v>0</v>
          </cell>
          <cell r="BC224">
            <v>2.8869908943319023E-2</v>
          </cell>
          <cell r="BD224">
            <v>0</v>
          </cell>
          <cell r="BE224">
            <v>0</v>
          </cell>
          <cell r="BF224">
            <v>0</v>
          </cell>
          <cell r="BG224">
            <v>0</v>
          </cell>
          <cell r="BH224">
            <v>0</v>
          </cell>
          <cell r="BI224">
            <v>0</v>
          </cell>
          <cell r="BJ224">
            <v>0</v>
          </cell>
          <cell r="BK224">
            <v>0</v>
          </cell>
          <cell r="BL224">
            <v>0</v>
          </cell>
          <cell r="BM224">
            <v>0</v>
          </cell>
          <cell r="BN224">
            <v>2833.3999999999951</v>
          </cell>
          <cell r="BO224">
            <v>1</v>
          </cell>
          <cell r="BP224" t="str">
            <v>ASHFORD WTW</v>
          </cell>
          <cell r="BQ224">
            <v>0.97113009105668091</v>
          </cell>
          <cell r="BR224" t="str">
            <v>HAILSHAM NORTH WTW</v>
          </cell>
          <cell r="BS224">
            <v>2.8869908943319023E-2</v>
          </cell>
        </row>
        <row r="225">
          <cell r="A225" t="str">
            <v>RACTON WTW</v>
          </cell>
          <cell r="K225">
            <v>382.19999999999987</v>
          </cell>
          <cell r="P225">
            <v>36.4</v>
          </cell>
          <cell r="AH225">
            <v>0</v>
          </cell>
          <cell r="AI225">
            <v>0</v>
          </cell>
          <cell r="AJ225">
            <v>0</v>
          </cell>
          <cell r="AK225">
            <v>0</v>
          </cell>
          <cell r="AL225">
            <v>0</v>
          </cell>
          <cell r="AM225">
            <v>0</v>
          </cell>
          <cell r="AN225">
            <v>0</v>
          </cell>
          <cell r="AO225">
            <v>0</v>
          </cell>
          <cell r="AP225">
            <v>0</v>
          </cell>
          <cell r="AQ225">
            <v>0.91304347826086962</v>
          </cell>
          <cell r="AR225">
            <v>0</v>
          </cell>
          <cell r="AS225">
            <v>0</v>
          </cell>
          <cell r="AT225">
            <v>0</v>
          </cell>
          <cell r="AU225">
            <v>0</v>
          </cell>
          <cell r="AV225">
            <v>8.695652173913046E-2</v>
          </cell>
          <cell r="AW225">
            <v>0</v>
          </cell>
          <cell r="AX225">
            <v>0</v>
          </cell>
          <cell r="AY225">
            <v>0</v>
          </cell>
          <cell r="AZ225">
            <v>0</v>
          </cell>
          <cell r="BA225">
            <v>0</v>
          </cell>
          <cell r="BB225">
            <v>0</v>
          </cell>
          <cell r="BC225">
            <v>0</v>
          </cell>
          <cell r="BD225">
            <v>0</v>
          </cell>
          <cell r="BE225">
            <v>0</v>
          </cell>
          <cell r="BF225">
            <v>0</v>
          </cell>
          <cell r="BG225">
            <v>0</v>
          </cell>
          <cell r="BH225">
            <v>0</v>
          </cell>
          <cell r="BI225">
            <v>0</v>
          </cell>
          <cell r="BJ225">
            <v>0</v>
          </cell>
          <cell r="BK225">
            <v>0</v>
          </cell>
          <cell r="BL225">
            <v>0</v>
          </cell>
          <cell r="BM225">
            <v>0</v>
          </cell>
          <cell r="BN225">
            <v>418.59999999999985</v>
          </cell>
          <cell r="BO225">
            <v>1</v>
          </cell>
          <cell r="BP225" t="str">
            <v>BUDDS FARM HAVANT WTW</v>
          </cell>
          <cell r="BQ225">
            <v>0.91304347826086962</v>
          </cell>
          <cell r="BR225" t="str">
            <v>FORD WTW</v>
          </cell>
          <cell r="BS225">
            <v>8.695652173913046E-2</v>
          </cell>
        </row>
        <row r="226">
          <cell r="A226" t="str">
            <v>READING STREET WTW</v>
          </cell>
          <cell r="D226">
            <v>271.99999999999994</v>
          </cell>
          <cell r="AH226">
            <v>0</v>
          </cell>
          <cell r="AI226">
            <v>0</v>
          </cell>
          <cell r="AJ226">
            <v>1</v>
          </cell>
          <cell r="AK226">
            <v>0</v>
          </cell>
          <cell r="AL226">
            <v>0</v>
          </cell>
          <cell r="AM226">
            <v>0</v>
          </cell>
          <cell r="AN226">
            <v>0</v>
          </cell>
          <cell r="AO226">
            <v>0</v>
          </cell>
          <cell r="AP226">
            <v>0</v>
          </cell>
          <cell r="AQ226">
            <v>0</v>
          </cell>
          <cell r="AR226">
            <v>0</v>
          </cell>
          <cell r="AS226">
            <v>0</v>
          </cell>
          <cell r="AT226">
            <v>0</v>
          </cell>
          <cell r="AU226">
            <v>0</v>
          </cell>
          <cell r="AV226">
            <v>0</v>
          </cell>
          <cell r="AW226">
            <v>0</v>
          </cell>
          <cell r="AX226">
            <v>0</v>
          </cell>
          <cell r="AY226">
            <v>0</v>
          </cell>
          <cell r="AZ226">
            <v>0</v>
          </cell>
          <cell r="BA226">
            <v>0</v>
          </cell>
          <cell r="BB226">
            <v>0</v>
          </cell>
          <cell r="BC226">
            <v>0</v>
          </cell>
          <cell r="BD226">
            <v>0</v>
          </cell>
          <cell r="BE226">
            <v>0</v>
          </cell>
          <cell r="BF226">
            <v>0</v>
          </cell>
          <cell r="BG226">
            <v>0</v>
          </cell>
          <cell r="BH226">
            <v>0</v>
          </cell>
          <cell r="BI226">
            <v>0</v>
          </cell>
          <cell r="BJ226">
            <v>0</v>
          </cell>
          <cell r="BK226">
            <v>0</v>
          </cell>
          <cell r="BL226">
            <v>0</v>
          </cell>
          <cell r="BM226">
            <v>0</v>
          </cell>
          <cell r="BN226">
            <v>271.99999999999994</v>
          </cell>
          <cell r="BO226">
            <v>1</v>
          </cell>
          <cell r="BP226" t="str">
            <v>ASHFORD WTW</v>
          </cell>
          <cell r="BQ226">
            <v>1</v>
          </cell>
          <cell r="BS226"/>
        </row>
        <row r="227">
          <cell r="A227" t="str">
            <v>REDGATE MILL CROWBOROUGH WTW</v>
          </cell>
          <cell r="D227">
            <v>1719.8999999999983</v>
          </cell>
          <cell r="H227">
            <v>7859.5000000000291</v>
          </cell>
          <cell r="K227">
            <v>0</v>
          </cell>
          <cell r="P227">
            <v>732.00000000000045</v>
          </cell>
          <cell r="S227">
            <v>2010.799999999999</v>
          </cell>
          <cell r="V227">
            <v>627.69999999999993</v>
          </cell>
          <cell r="W227">
            <v>745.80000000000018</v>
          </cell>
          <cell r="X227">
            <v>4294.5000000000064</v>
          </cell>
          <cell r="AD227">
            <v>163.80000000000001</v>
          </cell>
          <cell r="AF227">
            <v>2077.9999999999982</v>
          </cell>
          <cell r="AH227">
            <v>0</v>
          </cell>
          <cell r="AI227">
            <v>0</v>
          </cell>
          <cell r="AJ227">
            <v>8.5008896797152816E-2</v>
          </cell>
          <cell r="AK227">
            <v>0</v>
          </cell>
          <cell r="AL227">
            <v>0</v>
          </cell>
          <cell r="AM227">
            <v>0</v>
          </cell>
          <cell r="AN227">
            <v>0.38846876235666361</v>
          </cell>
          <cell r="AO227">
            <v>0</v>
          </cell>
          <cell r="AP227">
            <v>0</v>
          </cell>
          <cell r="AQ227">
            <v>0</v>
          </cell>
          <cell r="AR227">
            <v>0</v>
          </cell>
          <cell r="AS227">
            <v>0</v>
          </cell>
          <cell r="AT227">
            <v>0</v>
          </cell>
          <cell r="AU227">
            <v>0</v>
          </cell>
          <cell r="AV227">
            <v>3.6180308422301279E-2</v>
          </cell>
          <cell r="AW227">
            <v>0</v>
          </cell>
          <cell r="AX227">
            <v>0</v>
          </cell>
          <cell r="AY227">
            <v>9.938710952945809E-2</v>
          </cell>
          <cell r="AZ227">
            <v>0</v>
          </cell>
          <cell r="BA227">
            <v>0</v>
          </cell>
          <cell r="BB227">
            <v>3.1025108738631822E-2</v>
          </cell>
          <cell r="BC227">
            <v>3.6862396204033171E-2</v>
          </cell>
          <cell r="BD227">
            <v>0.21226275207591935</v>
          </cell>
          <cell r="BE227">
            <v>0</v>
          </cell>
          <cell r="BF227">
            <v>0</v>
          </cell>
          <cell r="BG227">
            <v>0</v>
          </cell>
          <cell r="BH227">
            <v>0</v>
          </cell>
          <cell r="BI227">
            <v>0</v>
          </cell>
          <cell r="BJ227">
            <v>8.0960854092526572E-3</v>
          </cell>
          <cell r="BK227">
            <v>0</v>
          </cell>
          <cell r="BL227">
            <v>0.10270858046658735</v>
          </cell>
          <cell r="BM227">
            <v>0</v>
          </cell>
          <cell r="BN227">
            <v>20232.000000000029</v>
          </cell>
          <cell r="BO227">
            <v>1</v>
          </cell>
          <cell r="BP227" t="str">
            <v>AYLESFORD WTW</v>
          </cell>
          <cell r="BQ227">
            <v>0.38846876235666361</v>
          </cell>
          <cell r="BR227" t="str">
            <v>HAM HILL WTW</v>
          </cell>
          <cell r="BS227">
            <v>0.21226275207591935</v>
          </cell>
        </row>
        <row r="228">
          <cell r="A228" t="str">
            <v>REDLYNCH WTW</v>
          </cell>
          <cell r="K228">
            <v>68</v>
          </cell>
          <cell r="AG228">
            <v>421.60000000000019</v>
          </cell>
          <cell r="AH228">
            <v>0</v>
          </cell>
          <cell r="AI228">
            <v>0</v>
          </cell>
          <cell r="AJ228">
            <v>0</v>
          </cell>
          <cell r="AK228">
            <v>0</v>
          </cell>
          <cell r="AL228">
            <v>0</v>
          </cell>
          <cell r="AM228">
            <v>0</v>
          </cell>
          <cell r="AN228">
            <v>0</v>
          </cell>
          <cell r="AO228">
            <v>0</v>
          </cell>
          <cell r="AP228">
            <v>0</v>
          </cell>
          <cell r="AQ228">
            <v>0.13888888888888884</v>
          </cell>
          <cell r="AR228">
            <v>0</v>
          </cell>
          <cell r="AS228">
            <v>0</v>
          </cell>
          <cell r="AT228">
            <v>0</v>
          </cell>
          <cell r="AU228">
            <v>0</v>
          </cell>
          <cell r="AV228">
            <v>0</v>
          </cell>
          <cell r="AW228">
            <v>0</v>
          </cell>
          <cell r="AX228">
            <v>0</v>
          </cell>
          <cell r="AY228">
            <v>0</v>
          </cell>
          <cell r="AZ228">
            <v>0</v>
          </cell>
          <cell r="BA228">
            <v>0</v>
          </cell>
          <cell r="BB228">
            <v>0</v>
          </cell>
          <cell r="BC228">
            <v>0</v>
          </cell>
          <cell r="BD228">
            <v>0</v>
          </cell>
          <cell r="BE228">
            <v>0</v>
          </cell>
          <cell r="BF228">
            <v>0</v>
          </cell>
          <cell r="BG228">
            <v>0</v>
          </cell>
          <cell r="BH228">
            <v>0</v>
          </cell>
          <cell r="BI228">
            <v>0</v>
          </cell>
          <cell r="BJ228">
            <v>0</v>
          </cell>
          <cell r="BK228">
            <v>0</v>
          </cell>
          <cell r="BL228">
            <v>0</v>
          </cell>
          <cell r="BM228">
            <v>0.86111111111111116</v>
          </cell>
          <cell r="BN228">
            <v>489.60000000000019</v>
          </cell>
          <cell r="BO228">
            <v>1</v>
          </cell>
          <cell r="BP228" t="str">
            <v>SLOWHILL COPSE MARCHWOOD WTW</v>
          </cell>
          <cell r="BQ228">
            <v>0.86111111111111116</v>
          </cell>
          <cell r="BR228" t="str">
            <v>BUDDS FARM HAVANT WTW</v>
          </cell>
          <cell r="BS228">
            <v>0.13888888888888884</v>
          </cell>
        </row>
        <row r="229">
          <cell r="A229" t="str">
            <v>RIPE WTW</v>
          </cell>
          <cell r="S229">
            <v>72.8</v>
          </cell>
          <cell r="W229">
            <v>181.99999999999997</v>
          </cell>
          <cell r="AF229">
            <v>1219.4000000000015</v>
          </cell>
          <cell r="AH229">
            <v>0</v>
          </cell>
          <cell r="AI229">
            <v>0</v>
          </cell>
          <cell r="AJ229">
            <v>0</v>
          </cell>
          <cell r="AK229">
            <v>0</v>
          </cell>
          <cell r="AL229">
            <v>0</v>
          </cell>
          <cell r="AM229">
            <v>0</v>
          </cell>
          <cell r="AN229">
            <v>0</v>
          </cell>
          <cell r="AO229">
            <v>0</v>
          </cell>
          <cell r="AP229">
            <v>0</v>
          </cell>
          <cell r="AQ229">
            <v>0</v>
          </cell>
          <cell r="AR229">
            <v>0</v>
          </cell>
          <cell r="AS229">
            <v>0</v>
          </cell>
          <cell r="AT229">
            <v>0</v>
          </cell>
          <cell r="AU229">
            <v>0</v>
          </cell>
          <cell r="AV229">
            <v>0</v>
          </cell>
          <cell r="AW229">
            <v>0</v>
          </cell>
          <cell r="AX229">
            <v>0</v>
          </cell>
          <cell r="AY229">
            <v>4.9382716049382665E-2</v>
          </cell>
          <cell r="AZ229">
            <v>0</v>
          </cell>
          <cell r="BA229">
            <v>0</v>
          </cell>
          <cell r="BB229">
            <v>0</v>
          </cell>
          <cell r="BC229">
            <v>0.12345679012345666</v>
          </cell>
          <cell r="BD229">
            <v>0</v>
          </cell>
          <cell r="BE229">
            <v>0</v>
          </cell>
          <cell r="BF229">
            <v>0</v>
          </cell>
          <cell r="BG229">
            <v>0</v>
          </cell>
          <cell r="BH229">
            <v>0</v>
          </cell>
          <cell r="BI229">
            <v>0</v>
          </cell>
          <cell r="BJ229">
            <v>0</v>
          </cell>
          <cell r="BK229">
            <v>0</v>
          </cell>
          <cell r="BL229">
            <v>0.82716049382716073</v>
          </cell>
          <cell r="BM229">
            <v>0</v>
          </cell>
          <cell r="BN229">
            <v>1474.2000000000014</v>
          </cell>
          <cell r="BO229">
            <v>1</v>
          </cell>
          <cell r="BP229" t="str">
            <v>SCAYNES HILL WTW</v>
          </cell>
          <cell r="BQ229">
            <v>0.82716049382716073</v>
          </cell>
          <cell r="BR229" t="str">
            <v>HAILSHAM NORTH WTW</v>
          </cell>
          <cell r="BS229">
            <v>0.12345679012345666</v>
          </cell>
        </row>
        <row r="230">
          <cell r="A230" t="str">
            <v>ROBERTSBRIDGE WTW</v>
          </cell>
          <cell r="D230">
            <v>1646.8000000000025</v>
          </cell>
          <cell r="S230">
            <v>18.2</v>
          </cell>
          <cell r="W230">
            <v>3375.9999999999905</v>
          </cell>
          <cell r="AF230">
            <v>18.2</v>
          </cell>
          <cell r="AH230">
            <v>0</v>
          </cell>
          <cell r="AI230">
            <v>0</v>
          </cell>
          <cell r="AJ230">
            <v>0.3255060088551559</v>
          </cell>
          <cell r="AK230">
            <v>0</v>
          </cell>
          <cell r="AL230">
            <v>0</v>
          </cell>
          <cell r="AM230">
            <v>0</v>
          </cell>
          <cell r="AN230">
            <v>0</v>
          </cell>
          <cell r="AO230">
            <v>0</v>
          </cell>
          <cell r="AP230">
            <v>0</v>
          </cell>
          <cell r="AQ230">
            <v>0</v>
          </cell>
          <cell r="AR230">
            <v>0</v>
          </cell>
          <cell r="AS230">
            <v>0</v>
          </cell>
          <cell r="AT230">
            <v>0</v>
          </cell>
          <cell r="AU230">
            <v>0</v>
          </cell>
          <cell r="AV230">
            <v>0</v>
          </cell>
          <cell r="AW230">
            <v>0</v>
          </cell>
          <cell r="AX230">
            <v>0</v>
          </cell>
          <cell r="AY230">
            <v>3.5974067046173359E-3</v>
          </cell>
          <cell r="AZ230">
            <v>0</v>
          </cell>
          <cell r="BA230">
            <v>0</v>
          </cell>
          <cell r="BB230">
            <v>0</v>
          </cell>
          <cell r="BC230">
            <v>0.66729917773560943</v>
          </cell>
          <cell r="BD230">
            <v>0</v>
          </cell>
          <cell r="BE230">
            <v>0</v>
          </cell>
          <cell r="BF230">
            <v>0</v>
          </cell>
          <cell r="BG230">
            <v>0</v>
          </cell>
          <cell r="BH230">
            <v>0</v>
          </cell>
          <cell r="BI230">
            <v>0</v>
          </cell>
          <cell r="BJ230">
            <v>0</v>
          </cell>
          <cell r="BK230">
            <v>0</v>
          </cell>
          <cell r="BL230">
            <v>3.5974067046173359E-3</v>
          </cell>
          <cell r="BM230">
            <v>0</v>
          </cell>
          <cell r="BN230">
            <v>5059.1999999999925</v>
          </cell>
          <cell r="BO230">
            <v>1</v>
          </cell>
          <cell r="BP230" t="str">
            <v>HAILSHAM NORTH WTW</v>
          </cell>
          <cell r="BQ230">
            <v>0.66729917773560943</v>
          </cell>
          <cell r="BR230" t="str">
            <v>ASHFORD WTW</v>
          </cell>
          <cell r="BS230">
            <v>0.3255060088551559</v>
          </cell>
        </row>
        <row r="231">
          <cell r="A231" t="str">
            <v>RODMELL WTW</v>
          </cell>
          <cell r="P231">
            <v>154.39999999999998</v>
          </cell>
          <cell r="S231">
            <v>440.59999999999997</v>
          </cell>
          <cell r="AF231">
            <v>36.4</v>
          </cell>
          <cell r="AH231">
            <v>0</v>
          </cell>
          <cell r="AI231">
            <v>0</v>
          </cell>
          <cell r="AJ231">
            <v>0</v>
          </cell>
          <cell r="AK231">
            <v>0</v>
          </cell>
          <cell r="AL231">
            <v>0</v>
          </cell>
          <cell r="AM231">
            <v>0</v>
          </cell>
          <cell r="AN231">
            <v>0</v>
          </cell>
          <cell r="AO231">
            <v>0</v>
          </cell>
          <cell r="AP231">
            <v>0</v>
          </cell>
          <cell r="AQ231">
            <v>0</v>
          </cell>
          <cell r="AR231">
            <v>0</v>
          </cell>
          <cell r="AS231">
            <v>0</v>
          </cell>
          <cell r="AT231">
            <v>0</v>
          </cell>
          <cell r="AU231">
            <v>0</v>
          </cell>
          <cell r="AV231">
            <v>0.24453595185302499</v>
          </cell>
          <cell r="AW231">
            <v>0</v>
          </cell>
          <cell r="AX231">
            <v>0</v>
          </cell>
          <cell r="AY231">
            <v>0.69781438074120994</v>
          </cell>
          <cell r="AZ231">
            <v>0</v>
          </cell>
          <cell r="BA231">
            <v>0</v>
          </cell>
          <cell r="BB231">
            <v>0</v>
          </cell>
          <cell r="BC231">
            <v>0</v>
          </cell>
          <cell r="BD231">
            <v>0</v>
          </cell>
          <cell r="BE231">
            <v>0</v>
          </cell>
          <cell r="BF231">
            <v>0</v>
          </cell>
          <cell r="BG231">
            <v>0</v>
          </cell>
          <cell r="BH231">
            <v>0</v>
          </cell>
          <cell r="BI231">
            <v>0</v>
          </cell>
          <cell r="BJ231">
            <v>0</v>
          </cell>
          <cell r="BK231">
            <v>0</v>
          </cell>
          <cell r="BL231">
            <v>5.7649667405764965E-2</v>
          </cell>
          <cell r="BM231">
            <v>0</v>
          </cell>
          <cell r="BN231">
            <v>631.4</v>
          </cell>
          <cell r="BO231">
            <v>1</v>
          </cell>
          <cell r="BP231" t="str">
            <v>GODDARDS GREEN WTW</v>
          </cell>
          <cell r="BQ231">
            <v>0.69781438074120994</v>
          </cell>
          <cell r="BR231" t="str">
            <v>FORD WTW</v>
          </cell>
          <cell r="BS231">
            <v>0.24453595185302499</v>
          </cell>
        </row>
        <row r="232">
          <cell r="A232" t="str">
            <v>ROGATE WTW</v>
          </cell>
          <cell r="K232">
            <v>1047.200000000001</v>
          </cell>
          <cell r="AF232">
            <v>27.2</v>
          </cell>
          <cell r="AG232">
            <v>27.2</v>
          </cell>
          <cell r="AH232">
            <v>0</v>
          </cell>
          <cell r="AI232">
            <v>0</v>
          </cell>
          <cell r="AJ232">
            <v>0</v>
          </cell>
          <cell r="AK232">
            <v>0</v>
          </cell>
          <cell r="AL232">
            <v>0</v>
          </cell>
          <cell r="AM232">
            <v>0</v>
          </cell>
          <cell r="AN232">
            <v>0</v>
          </cell>
          <cell r="AO232">
            <v>0</v>
          </cell>
          <cell r="AP232">
            <v>0</v>
          </cell>
          <cell r="AQ232">
            <v>0.95061728395061729</v>
          </cell>
          <cell r="AR232">
            <v>0</v>
          </cell>
          <cell r="AS232">
            <v>0</v>
          </cell>
          <cell r="AT232">
            <v>0</v>
          </cell>
          <cell r="AU232">
            <v>0</v>
          </cell>
          <cell r="AV232">
            <v>0</v>
          </cell>
          <cell r="AW232">
            <v>0</v>
          </cell>
          <cell r="AX232">
            <v>0</v>
          </cell>
          <cell r="AY232">
            <v>0</v>
          </cell>
          <cell r="AZ232">
            <v>0</v>
          </cell>
          <cell r="BA232">
            <v>0</v>
          </cell>
          <cell r="BB232">
            <v>0</v>
          </cell>
          <cell r="BC232">
            <v>0</v>
          </cell>
          <cell r="BD232">
            <v>0</v>
          </cell>
          <cell r="BE232">
            <v>0</v>
          </cell>
          <cell r="BF232">
            <v>0</v>
          </cell>
          <cell r="BG232">
            <v>0</v>
          </cell>
          <cell r="BH232">
            <v>0</v>
          </cell>
          <cell r="BI232">
            <v>0</v>
          </cell>
          <cell r="BJ232">
            <v>0</v>
          </cell>
          <cell r="BK232">
            <v>0</v>
          </cell>
          <cell r="BL232">
            <v>2.4691358024691332E-2</v>
          </cell>
          <cell r="BM232">
            <v>2.4691358024691332E-2</v>
          </cell>
          <cell r="BN232">
            <v>1101.600000000001</v>
          </cell>
          <cell r="BO232">
            <v>1</v>
          </cell>
          <cell r="BP232" t="str">
            <v>BUDDS FARM HAVANT WTW</v>
          </cell>
          <cell r="BQ232">
            <v>0.95061728395061729</v>
          </cell>
          <cell r="BR232" t="str">
            <v>SCAYNES HILL WTW</v>
          </cell>
          <cell r="BS232">
            <v>2.4691358024691332E-2</v>
          </cell>
        </row>
        <row r="233">
          <cell r="A233" t="str">
            <v>ROLVENDEN LAYNE WTW</v>
          </cell>
          <cell r="D233">
            <v>809.90000000000123</v>
          </cell>
          <cell r="AH233">
            <v>0</v>
          </cell>
          <cell r="AI233">
            <v>0</v>
          </cell>
          <cell r="AJ233">
            <v>1</v>
          </cell>
          <cell r="AK233">
            <v>0</v>
          </cell>
          <cell r="AL233">
            <v>0</v>
          </cell>
          <cell r="AM233">
            <v>0</v>
          </cell>
          <cell r="AN233">
            <v>0</v>
          </cell>
          <cell r="AO233">
            <v>0</v>
          </cell>
          <cell r="AP233">
            <v>0</v>
          </cell>
          <cell r="AQ233">
            <v>0</v>
          </cell>
          <cell r="AR233">
            <v>0</v>
          </cell>
          <cell r="AS233">
            <v>0</v>
          </cell>
          <cell r="AT233">
            <v>0</v>
          </cell>
          <cell r="AU233">
            <v>0</v>
          </cell>
          <cell r="AV233">
            <v>0</v>
          </cell>
          <cell r="AW233">
            <v>0</v>
          </cell>
          <cell r="AX233">
            <v>0</v>
          </cell>
          <cell r="AY233">
            <v>0</v>
          </cell>
          <cell r="AZ233">
            <v>0</v>
          </cell>
          <cell r="BA233">
            <v>0</v>
          </cell>
          <cell r="BB233">
            <v>0</v>
          </cell>
          <cell r="BC233">
            <v>0</v>
          </cell>
          <cell r="BD233">
            <v>0</v>
          </cell>
          <cell r="BE233">
            <v>0</v>
          </cell>
          <cell r="BF233">
            <v>0</v>
          </cell>
          <cell r="BG233">
            <v>0</v>
          </cell>
          <cell r="BH233">
            <v>0</v>
          </cell>
          <cell r="BI233">
            <v>0</v>
          </cell>
          <cell r="BJ233">
            <v>0</v>
          </cell>
          <cell r="BK233">
            <v>0</v>
          </cell>
          <cell r="BL233">
            <v>0</v>
          </cell>
          <cell r="BM233">
            <v>0</v>
          </cell>
          <cell r="BN233">
            <v>809.90000000000123</v>
          </cell>
          <cell r="BO233">
            <v>1</v>
          </cell>
          <cell r="BP233" t="str">
            <v>ASHFORD WTW</v>
          </cell>
          <cell r="BQ233">
            <v>1</v>
          </cell>
          <cell r="BS233"/>
        </row>
        <row r="234">
          <cell r="A234" t="str">
            <v>ROMSEY WTW</v>
          </cell>
          <cell r="J234">
            <v>54.6</v>
          </cell>
          <cell r="K234">
            <v>3356.800000000002</v>
          </cell>
          <cell r="Q234">
            <v>1019.0999999999996</v>
          </cell>
          <cell r="AC234">
            <v>27.3</v>
          </cell>
          <cell r="AG234">
            <v>21949.099999999795</v>
          </cell>
          <cell r="AH234">
            <v>0</v>
          </cell>
          <cell r="AI234">
            <v>0</v>
          </cell>
          <cell r="AJ234">
            <v>0</v>
          </cell>
          <cell r="AK234">
            <v>0</v>
          </cell>
          <cell r="AL234">
            <v>0</v>
          </cell>
          <cell r="AM234">
            <v>0</v>
          </cell>
          <cell r="AN234">
            <v>0</v>
          </cell>
          <cell r="AO234">
            <v>0</v>
          </cell>
          <cell r="AP234">
            <v>2.0676414119037228E-3</v>
          </cell>
          <cell r="AQ234">
            <v>0.12711829105271832</v>
          </cell>
          <cell r="AR234">
            <v>0</v>
          </cell>
          <cell r="AS234">
            <v>0</v>
          </cell>
          <cell r="AT234">
            <v>0</v>
          </cell>
          <cell r="AU234">
            <v>0</v>
          </cell>
          <cell r="AV234">
            <v>0</v>
          </cell>
          <cell r="AW234">
            <v>3.8592186133170017E-2</v>
          </cell>
          <cell r="AX234">
            <v>0</v>
          </cell>
          <cell r="AY234">
            <v>0</v>
          </cell>
          <cell r="AZ234">
            <v>0</v>
          </cell>
          <cell r="BA234">
            <v>0</v>
          </cell>
          <cell r="BB234">
            <v>0</v>
          </cell>
          <cell r="BC234">
            <v>0</v>
          </cell>
          <cell r="BD234">
            <v>0</v>
          </cell>
          <cell r="BE234">
            <v>0</v>
          </cell>
          <cell r="BF234">
            <v>0</v>
          </cell>
          <cell r="BG234">
            <v>0</v>
          </cell>
          <cell r="BH234">
            <v>0</v>
          </cell>
          <cell r="BI234">
            <v>1.0338207059518614E-3</v>
          </cell>
          <cell r="BJ234">
            <v>0</v>
          </cell>
          <cell r="BK234">
            <v>0</v>
          </cell>
          <cell r="BL234">
            <v>0</v>
          </cell>
          <cell r="BM234">
            <v>0.83118806069625606</v>
          </cell>
          <cell r="BN234">
            <v>26406.899999999798</v>
          </cell>
          <cell r="BO234">
            <v>1</v>
          </cell>
          <cell r="BP234" t="str">
            <v>SLOWHILL COPSE MARCHWOOD WTW</v>
          </cell>
          <cell r="BQ234">
            <v>0.83118806069625606</v>
          </cell>
          <cell r="BR234" t="str">
            <v>BUDDS FARM HAVANT WTW</v>
          </cell>
          <cell r="BS234">
            <v>0.12711829105271832</v>
          </cell>
        </row>
        <row r="235">
          <cell r="A235" t="str">
            <v>ROUD WTW</v>
          </cell>
          <cell r="AE235">
            <v>4338.3999999999869</v>
          </cell>
          <cell r="AH235">
            <v>0</v>
          </cell>
          <cell r="AI235">
            <v>0</v>
          </cell>
          <cell r="AJ235">
            <v>0</v>
          </cell>
          <cell r="AK235">
            <v>0</v>
          </cell>
          <cell r="AL235">
            <v>0</v>
          </cell>
          <cell r="AM235">
            <v>0</v>
          </cell>
          <cell r="AN235">
            <v>0</v>
          </cell>
          <cell r="AO235">
            <v>0</v>
          </cell>
          <cell r="AP235">
            <v>0</v>
          </cell>
          <cell r="AQ235">
            <v>0</v>
          </cell>
          <cell r="AR235">
            <v>0</v>
          </cell>
          <cell r="AS235">
            <v>0</v>
          </cell>
          <cell r="AT235">
            <v>0</v>
          </cell>
          <cell r="AU235">
            <v>0</v>
          </cell>
          <cell r="AV235">
            <v>0</v>
          </cell>
          <cell r="AW235">
            <v>0</v>
          </cell>
          <cell r="AX235">
            <v>0</v>
          </cell>
          <cell r="AY235">
            <v>0</v>
          </cell>
          <cell r="AZ235">
            <v>0</v>
          </cell>
          <cell r="BA235">
            <v>0</v>
          </cell>
          <cell r="BB235">
            <v>0</v>
          </cell>
          <cell r="BC235">
            <v>0</v>
          </cell>
          <cell r="BD235">
            <v>0</v>
          </cell>
          <cell r="BE235">
            <v>0</v>
          </cell>
          <cell r="BF235">
            <v>0</v>
          </cell>
          <cell r="BG235">
            <v>0</v>
          </cell>
          <cell r="BH235">
            <v>0</v>
          </cell>
          <cell r="BI235">
            <v>0</v>
          </cell>
          <cell r="BJ235">
            <v>0</v>
          </cell>
          <cell r="BK235">
            <v>1</v>
          </cell>
          <cell r="BL235">
            <v>0</v>
          </cell>
          <cell r="BM235">
            <v>0</v>
          </cell>
          <cell r="BN235">
            <v>4338.3999999999869</v>
          </cell>
          <cell r="BO235">
            <v>1</v>
          </cell>
          <cell r="BP235" t="str">
            <v>SANDOWN NEW WTW</v>
          </cell>
          <cell r="BQ235">
            <v>1</v>
          </cell>
          <cell r="BS235"/>
        </row>
        <row r="236">
          <cell r="A236" t="str">
            <v>RUSHLAKE GREEN WTW</v>
          </cell>
          <cell r="D236">
            <v>272.99999999999994</v>
          </cell>
          <cell r="W236">
            <v>2657.1999999999975</v>
          </cell>
          <cell r="X236">
            <v>18.2</v>
          </cell>
          <cell r="AH236">
            <v>0</v>
          </cell>
          <cell r="AI236">
            <v>0</v>
          </cell>
          <cell r="AJ236">
            <v>9.2592592592592657E-2</v>
          </cell>
          <cell r="AK236">
            <v>0</v>
          </cell>
          <cell r="AL236">
            <v>0</v>
          </cell>
          <cell r="AM236">
            <v>0</v>
          </cell>
          <cell r="AN236">
            <v>0</v>
          </cell>
          <cell r="AO236">
            <v>0</v>
          </cell>
          <cell r="AP236">
            <v>0</v>
          </cell>
          <cell r="AQ236">
            <v>0</v>
          </cell>
          <cell r="AR236">
            <v>0</v>
          </cell>
          <cell r="AS236">
            <v>0</v>
          </cell>
          <cell r="AT236">
            <v>0</v>
          </cell>
          <cell r="AU236">
            <v>0</v>
          </cell>
          <cell r="AV236">
            <v>0</v>
          </cell>
          <cell r="AW236">
            <v>0</v>
          </cell>
          <cell r="AX236">
            <v>0</v>
          </cell>
          <cell r="AY236">
            <v>0</v>
          </cell>
          <cell r="AZ236">
            <v>0</v>
          </cell>
          <cell r="BA236">
            <v>0</v>
          </cell>
          <cell r="BB236">
            <v>0</v>
          </cell>
          <cell r="BC236">
            <v>0.90123456790123457</v>
          </cell>
          <cell r="BD236">
            <v>6.1728395061728444E-3</v>
          </cell>
          <cell r="BE236">
            <v>0</v>
          </cell>
          <cell r="BF236">
            <v>0</v>
          </cell>
          <cell r="BG236">
            <v>0</v>
          </cell>
          <cell r="BH236">
            <v>0</v>
          </cell>
          <cell r="BI236">
            <v>0</v>
          </cell>
          <cell r="BJ236">
            <v>0</v>
          </cell>
          <cell r="BK236">
            <v>0</v>
          </cell>
          <cell r="BL236">
            <v>0</v>
          </cell>
          <cell r="BM236">
            <v>0</v>
          </cell>
          <cell r="BN236">
            <v>2948.3999999999974</v>
          </cell>
          <cell r="BO236">
            <v>1</v>
          </cell>
          <cell r="BP236" t="str">
            <v>HAILSHAM NORTH WTW</v>
          </cell>
          <cell r="BQ236">
            <v>0.90123456790123457</v>
          </cell>
          <cell r="BR236" t="str">
            <v>ASHFORD WTW</v>
          </cell>
          <cell r="BS236">
            <v>9.2592592592592657E-2</v>
          </cell>
        </row>
        <row r="237">
          <cell r="A237" t="str">
            <v>RYE WTW</v>
          </cell>
          <cell r="D237">
            <v>4162.9999999999827</v>
          </cell>
          <cell r="L237">
            <v>13.6</v>
          </cell>
          <cell r="M237">
            <v>18.2</v>
          </cell>
          <cell r="AH237">
            <v>0</v>
          </cell>
          <cell r="AI237">
            <v>0</v>
          </cell>
          <cell r="AJ237">
            <v>0.99241918565843423</v>
          </cell>
          <cell r="AK237">
            <v>0</v>
          </cell>
          <cell r="AL237">
            <v>0</v>
          </cell>
          <cell r="AM237">
            <v>0</v>
          </cell>
          <cell r="AN237">
            <v>0</v>
          </cell>
          <cell r="AO237">
            <v>0</v>
          </cell>
          <cell r="AP237">
            <v>0</v>
          </cell>
          <cell r="AQ237">
            <v>0</v>
          </cell>
          <cell r="AR237">
            <v>3.2421092781539178E-3</v>
          </cell>
          <cell r="AS237">
            <v>4.3387050634118608E-3</v>
          </cell>
          <cell r="AT237">
            <v>0</v>
          </cell>
          <cell r="AU237">
            <v>0</v>
          </cell>
          <cell r="AV237">
            <v>0</v>
          </cell>
          <cell r="AW237">
            <v>0</v>
          </cell>
          <cell r="AX237">
            <v>0</v>
          </cell>
          <cell r="AY237">
            <v>0</v>
          </cell>
          <cell r="AZ237">
            <v>0</v>
          </cell>
          <cell r="BA237">
            <v>0</v>
          </cell>
          <cell r="BB237">
            <v>0</v>
          </cell>
          <cell r="BC237">
            <v>0</v>
          </cell>
          <cell r="BD237">
            <v>0</v>
          </cell>
          <cell r="BE237">
            <v>0</v>
          </cell>
          <cell r="BF237">
            <v>0</v>
          </cell>
          <cell r="BG237">
            <v>0</v>
          </cell>
          <cell r="BH237">
            <v>0</v>
          </cell>
          <cell r="BI237">
            <v>0</v>
          </cell>
          <cell r="BJ237">
            <v>0</v>
          </cell>
          <cell r="BK237">
            <v>0</v>
          </cell>
          <cell r="BL237">
            <v>0</v>
          </cell>
          <cell r="BM237">
            <v>0</v>
          </cell>
          <cell r="BN237">
            <v>4194.7999999999829</v>
          </cell>
          <cell r="BO237">
            <v>1</v>
          </cell>
          <cell r="BP237" t="str">
            <v>ASHFORD WTW</v>
          </cell>
          <cell r="BQ237">
            <v>0.99241918565843423</v>
          </cell>
          <cell r="BR237" t="str">
            <v>CANTERBURY WTW</v>
          </cell>
          <cell r="BS237">
            <v>4.3387050634118608E-3</v>
          </cell>
        </row>
        <row r="238">
          <cell r="A238" t="str">
            <v>SANDHURST WTW</v>
          </cell>
          <cell r="D238">
            <v>2711.5999999999967</v>
          </cell>
          <cell r="W238">
            <v>127.4</v>
          </cell>
          <cell r="AH238">
            <v>0</v>
          </cell>
          <cell r="AI238">
            <v>0</v>
          </cell>
          <cell r="AJ238">
            <v>0.95512504402958776</v>
          </cell>
          <cell r="AK238">
            <v>0</v>
          </cell>
          <cell r="AL238">
            <v>0</v>
          </cell>
          <cell r="AM238">
            <v>0</v>
          </cell>
          <cell r="AN238">
            <v>0</v>
          </cell>
          <cell r="AO238">
            <v>0</v>
          </cell>
          <cell r="AP238">
            <v>0</v>
          </cell>
          <cell r="AQ238">
            <v>0</v>
          </cell>
          <cell r="AR238">
            <v>0</v>
          </cell>
          <cell r="AS238">
            <v>0</v>
          </cell>
          <cell r="AT238">
            <v>0</v>
          </cell>
          <cell r="AU238">
            <v>0</v>
          </cell>
          <cell r="AV238">
            <v>0</v>
          </cell>
          <cell r="AW238">
            <v>0</v>
          </cell>
          <cell r="AX238">
            <v>0</v>
          </cell>
          <cell r="AY238">
            <v>0</v>
          </cell>
          <cell r="AZ238">
            <v>0</v>
          </cell>
          <cell r="BA238">
            <v>0</v>
          </cell>
          <cell r="BB238">
            <v>0</v>
          </cell>
          <cell r="BC238">
            <v>4.4874955970412168E-2</v>
          </cell>
          <cell r="BD238">
            <v>0</v>
          </cell>
          <cell r="BE238">
            <v>0</v>
          </cell>
          <cell r="BF238">
            <v>0</v>
          </cell>
          <cell r="BG238">
            <v>0</v>
          </cell>
          <cell r="BH238">
            <v>0</v>
          </cell>
          <cell r="BI238">
            <v>0</v>
          </cell>
          <cell r="BJ238">
            <v>0</v>
          </cell>
          <cell r="BK238">
            <v>0</v>
          </cell>
          <cell r="BL238">
            <v>0</v>
          </cell>
          <cell r="BM238">
            <v>0</v>
          </cell>
          <cell r="BN238">
            <v>2838.9999999999968</v>
          </cell>
          <cell r="BO238">
            <v>1</v>
          </cell>
          <cell r="BP238" t="str">
            <v>ASHFORD WTW</v>
          </cell>
          <cell r="BQ238">
            <v>0.95512504402958776</v>
          </cell>
          <cell r="BR238" t="str">
            <v>HAILSHAM NORTH WTW</v>
          </cell>
          <cell r="BS238">
            <v>4.4874955970412168E-2</v>
          </cell>
        </row>
        <row r="239">
          <cell r="A239" t="str">
            <v>SEDLESCOMBE WTW</v>
          </cell>
          <cell r="D239">
            <v>1173.8000000000013</v>
          </cell>
          <cell r="W239">
            <v>309.39999999999992</v>
          </cell>
          <cell r="AH239">
            <v>0</v>
          </cell>
          <cell r="AI239">
            <v>0</v>
          </cell>
          <cell r="AJ239">
            <v>0.79139697950377585</v>
          </cell>
          <cell r="AK239">
            <v>0</v>
          </cell>
          <cell r="AL239">
            <v>0</v>
          </cell>
          <cell r="AM239">
            <v>0</v>
          </cell>
          <cell r="AN239">
            <v>0</v>
          </cell>
          <cell r="AO239">
            <v>0</v>
          </cell>
          <cell r="AP239">
            <v>0</v>
          </cell>
          <cell r="AQ239">
            <v>0</v>
          </cell>
          <cell r="AR239">
            <v>0</v>
          </cell>
          <cell r="AS239">
            <v>0</v>
          </cell>
          <cell r="AT239">
            <v>0</v>
          </cell>
          <cell r="AU239">
            <v>0</v>
          </cell>
          <cell r="AV239">
            <v>0</v>
          </cell>
          <cell r="AW239">
            <v>0</v>
          </cell>
          <cell r="AX239">
            <v>0</v>
          </cell>
          <cell r="AY239">
            <v>0</v>
          </cell>
          <cell r="AZ239">
            <v>0</v>
          </cell>
          <cell r="BA239">
            <v>0</v>
          </cell>
          <cell r="BB239">
            <v>0</v>
          </cell>
          <cell r="BC239">
            <v>0.20860302049622417</v>
          </cell>
          <cell r="BD239">
            <v>0</v>
          </cell>
          <cell r="BE239">
            <v>0</v>
          </cell>
          <cell r="BF239">
            <v>0</v>
          </cell>
          <cell r="BG239">
            <v>0</v>
          </cell>
          <cell r="BH239">
            <v>0</v>
          </cell>
          <cell r="BI239">
            <v>0</v>
          </cell>
          <cell r="BJ239">
            <v>0</v>
          </cell>
          <cell r="BK239">
            <v>0</v>
          </cell>
          <cell r="BL239">
            <v>0</v>
          </cell>
          <cell r="BM239">
            <v>0</v>
          </cell>
          <cell r="BN239">
            <v>1483.2000000000012</v>
          </cell>
          <cell r="BO239">
            <v>1</v>
          </cell>
          <cell r="BP239" t="str">
            <v>ASHFORD WTW</v>
          </cell>
          <cell r="BQ239">
            <v>0.79139697950377585</v>
          </cell>
          <cell r="BR239" t="str">
            <v>HAILSHAM NORTH WTW</v>
          </cell>
          <cell r="BS239">
            <v>0.20860302049622417</v>
          </cell>
        </row>
        <row r="240">
          <cell r="A240" t="str">
            <v>SELLINDGE WTW</v>
          </cell>
          <cell r="D240">
            <v>6870.3000000000293</v>
          </cell>
          <cell r="H240">
            <v>27.3</v>
          </cell>
          <cell r="M240">
            <v>4681.9000000000133</v>
          </cell>
          <cell r="X240">
            <v>27.3</v>
          </cell>
          <cell r="AA240">
            <v>54.6</v>
          </cell>
          <cell r="AD240">
            <v>27.3</v>
          </cell>
          <cell r="AH240">
            <v>0</v>
          </cell>
          <cell r="AI240">
            <v>0</v>
          </cell>
          <cell r="AJ240">
            <v>0.58777280621454941</v>
          </cell>
          <cell r="AK240">
            <v>0</v>
          </cell>
          <cell r="AL240">
            <v>0</v>
          </cell>
          <cell r="AM240">
            <v>0</v>
          </cell>
          <cell r="AN240">
            <v>2.3355890732074482E-3</v>
          </cell>
          <cell r="AO240">
            <v>0</v>
          </cell>
          <cell r="AP240">
            <v>0</v>
          </cell>
          <cell r="AQ240">
            <v>0</v>
          </cell>
          <cell r="AR240">
            <v>0</v>
          </cell>
          <cell r="AS240">
            <v>0.40054924841941331</v>
          </cell>
          <cell r="AT240">
            <v>0</v>
          </cell>
          <cell r="AU240">
            <v>0</v>
          </cell>
          <cell r="AV240">
            <v>0</v>
          </cell>
          <cell r="AW240">
            <v>0</v>
          </cell>
          <cell r="AX240">
            <v>0</v>
          </cell>
          <cell r="AY240">
            <v>0</v>
          </cell>
          <cell r="AZ240">
            <v>0</v>
          </cell>
          <cell r="BA240">
            <v>0</v>
          </cell>
          <cell r="BB240">
            <v>0</v>
          </cell>
          <cell r="BC240">
            <v>0</v>
          </cell>
          <cell r="BD240">
            <v>2.3355890732074482E-3</v>
          </cell>
          <cell r="BE240">
            <v>0</v>
          </cell>
          <cell r="BF240">
            <v>0</v>
          </cell>
          <cell r="BG240">
            <v>4.6711781464148965E-3</v>
          </cell>
          <cell r="BH240">
            <v>0</v>
          </cell>
          <cell r="BI240">
            <v>0</v>
          </cell>
          <cell r="BJ240">
            <v>2.3355890732074482E-3</v>
          </cell>
          <cell r="BK240">
            <v>0</v>
          </cell>
          <cell r="BL240">
            <v>0</v>
          </cell>
          <cell r="BM240">
            <v>0</v>
          </cell>
          <cell r="BN240">
            <v>11688.700000000043</v>
          </cell>
          <cell r="BO240">
            <v>1</v>
          </cell>
          <cell r="BP240" t="str">
            <v>ASHFORD WTW</v>
          </cell>
          <cell r="BQ240">
            <v>0.58777280621454941</v>
          </cell>
          <cell r="BR240" t="str">
            <v>CANTERBURY WTW</v>
          </cell>
          <cell r="BS240">
            <v>0.40054924841941331</v>
          </cell>
        </row>
        <row r="241">
          <cell r="A241" t="str">
            <v>SHALFLEET WTW</v>
          </cell>
          <cell r="AE241">
            <v>2243.9999999999932</v>
          </cell>
          <cell r="AH241">
            <v>0</v>
          </cell>
          <cell r="AI241">
            <v>0</v>
          </cell>
          <cell r="AJ241">
            <v>0</v>
          </cell>
          <cell r="AK241">
            <v>0</v>
          </cell>
          <cell r="AL241">
            <v>0</v>
          </cell>
          <cell r="AM241">
            <v>0</v>
          </cell>
          <cell r="AN241">
            <v>0</v>
          </cell>
          <cell r="AO241">
            <v>0</v>
          </cell>
          <cell r="AP241">
            <v>0</v>
          </cell>
          <cell r="AQ241">
            <v>0</v>
          </cell>
          <cell r="AR241">
            <v>0</v>
          </cell>
          <cell r="AS241">
            <v>0</v>
          </cell>
          <cell r="AT241">
            <v>0</v>
          </cell>
          <cell r="AU241">
            <v>0</v>
          </cell>
          <cell r="AV241">
            <v>0</v>
          </cell>
          <cell r="AW241">
            <v>0</v>
          </cell>
          <cell r="AX241">
            <v>0</v>
          </cell>
          <cell r="AY241">
            <v>0</v>
          </cell>
          <cell r="AZ241">
            <v>0</v>
          </cell>
          <cell r="BA241">
            <v>0</v>
          </cell>
          <cell r="BB241">
            <v>0</v>
          </cell>
          <cell r="BC241">
            <v>0</v>
          </cell>
          <cell r="BD241">
            <v>0</v>
          </cell>
          <cell r="BE241">
            <v>0</v>
          </cell>
          <cell r="BF241">
            <v>0</v>
          </cell>
          <cell r="BG241">
            <v>0</v>
          </cell>
          <cell r="BH241">
            <v>0</v>
          </cell>
          <cell r="BI241">
            <v>0</v>
          </cell>
          <cell r="BJ241">
            <v>0</v>
          </cell>
          <cell r="BK241">
            <v>1</v>
          </cell>
          <cell r="BL241">
            <v>0</v>
          </cell>
          <cell r="BM241">
            <v>0</v>
          </cell>
          <cell r="BN241">
            <v>2243.9999999999932</v>
          </cell>
          <cell r="BO241">
            <v>1</v>
          </cell>
          <cell r="BP241" t="str">
            <v>SANDOWN NEW WTW</v>
          </cell>
          <cell r="BQ241">
            <v>1</v>
          </cell>
          <cell r="BS241"/>
        </row>
        <row r="242">
          <cell r="A242" t="str">
            <v>SHIPLEY WTW</v>
          </cell>
          <cell r="P242">
            <v>18.2</v>
          </cell>
          <cell r="S242">
            <v>81.899999999999991</v>
          </cell>
          <cell r="AF242">
            <v>9.1</v>
          </cell>
          <cell r="AH242">
            <v>0</v>
          </cell>
          <cell r="AI242">
            <v>0</v>
          </cell>
          <cell r="AJ242">
            <v>0</v>
          </cell>
          <cell r="AK242">
            <v>0</v>
          </cell>
          <cell r="AL242">
            <v>0</v>
          </cell>
          <cell r="AM242">
            <v>0</v>
          </cell>
          <cell r="AN242">
            <v>0</v>
          </cell>
          <cell r="AO242">
            <v>0</v>
          </cell>
          <cell r="AP242">
            <v>0</v>
          </cell>
          <cell r="AQ242">
            <v>0</v>
          </cell>
          <cell r="AR242">
            <v>0</v>
          </cell>
          <cell r="AS242">
            <v>0</v>
          </cell>
          <cell r="AT242">
            <v>0</v>
          </cell>
          <cell r="AU242">
            <v>0</v>
          </cell>
          <cell r="AV242">
            <v>0.16666666666666669</v>
          </cell>
          <cell r="AW242">
            <v>0</v>
          </cell>
          <cell r="AX242">
            <v>0</v>
          </cell>
          <cell r="AY242">
            <v>0.75</v>
          </cell>
          <cell r="AZ242">
            <v>0</v>
          </cell>
          <cell r="BA242">
            <v>0</v>
          </cell>
          <cell r="BB242">
            <v>0</v>
          </cell>
          <cell r="BC242">
            <v>0</v>
          </cell>
          <cell r="BD242">
            <v>0</v>
          </cell>
          <cell r="BE242">
            <v>0</v>
          </cell>
          <cell r="BF242">
            <v>0</v>
          </cell>
          <cell r="BG242">
            <v>0</v>
          </cell>
          <cell r="BH242">
            <v>0</v>
          </cell>
          <cell r="BI242">
            <v>0</v>
          </cell>
          <cell r="BJ242">
            <v>0</v>
          </cell>
          <cell r="BK242">
            <v>0</v>
          </cell>
          <cell r="BL242">
            <v>8.3333333333333343E-2</v>
          </cell>
          <cell r="BM242">
            <v>0</v>
          </cell>
          <cell r="BN242">
            <v>109.19999999999999</v>
          </cell>
          <cell r="BO242">
            <v>1</v>
          </cell>
          <cell r="BP242" t="str">
            <v>GODDARDS GREEN WTW</v>
          </cell>
          <cell r="BQ242">
            <v>0.75</v>
          </cell>
          <cell r="BR242" t="str">
            <v>FORD WTW</v>
          </cell>
          <cell r="BS242">
            <v>0.16666666666666669</v>
          </cell>
        </row>
        <row r="243">
          <cell r="A243" t="str">
            <v>SHIPTON BELLINGER WTW</v>
          </cell>
          <cell r="K243">
            <v>154.70000000000002</v>
          </cell>
          <cell r="Q243">
            <v>764.39999999999975</v>
          </cell>
          <cell r="AG243">
            <v>1565.1999999999985</v>
          </cell>
          <cell r="AH243">
            <v>0</v>
          </cell>
          <cell r="AI243">
            <v>0</v>
          </cell>
          <cell r="AJ243">
            <v>0</v>
          </cell>
          <cell r="AK243">
            <v>0</v>
          </cell>
          <cell r="AL243">
            <v>0</v>
          </cell>
          <cell r="AM243">
            <v>0</v>
          </cell>
          <cell r="AN243">
            <v>0</v>
          </cell>
          <cell r="AO243">
            <v>0</v>
          </cell>
          <cell r="AP243">
            <v>0</v>
          </cell>
          <cell r="AQ243">
            <v>6.227106227106232E-2</v>
          </cell>
          <cell r="AR243">
            <v>0</v>
          </cell>
          <cell r="AS243">
            <v>0</v>
          </cell>
          <cell r="AT243">
            <v>0</v>
          </cell>
          <cell r="AU243">
            <v>0</v>
          </cell>
          <cell r="AV243">
            <v>0</v>
          </cell>
          <cell r="AW243">
            <v>0.30769230769230782</v>
          </cell>
          <cell r="AX243">
            <v>0</v>
          </cell>
          <cell r="AY243">
            <v>0</v>
          </cell>
          <cell r="AZ243">
            <v>0</v>
          </cell>
          <cell r="BA243">
            <v>0</v>
          </cell>
          <cell r="BB243">
            <v>0</v>
          </cell>
          <cell r="BC243">
            <v>0</v>
          </cell>
          <cell r="BD243">
            <v>0</v>
          </cell>
          <cell r="BE243">
            <v>0</v>
          </cell>
          <cell r="BF243">
            <v>0</v>
          </cell>
          <cell r="BG243">
            <v>0</v>
          </cell>
          <cell r="BH243">
            <v>0</v>
          </cell>
          <cell r="BI243">
            <v>0</v>
          </cell>
          <cell r="BJ243">
            <v>0</v>
          </cell>
          <cell r="BK243">
            <v>0</v>
          </cell>
          <cell r="BL243">
            <v>0</v>
          </cell>
          <cell r="BM243">
            <v>0.6300366300366298</v>
          </cell>
          <cell r="BN243">
            <v>2484.2999999999984</v>
          </cell>
          <cell r="BO243">
            <v>1</v>
          </cell>
          <cell r="BP243" t="str">
            <v>SLOWHILL COPSE MARCHWOOD WTW</v>
          </cell>
          <cell r="BQ243">
            <v>0.6300366300366298</v>
          </cell>
          <cell r="BR243" t="str">
            <v>FULLERTON WTW</v>
          </cell>
          <cell r="BS243">
            <v>0.30769230769230782</v>
          </cell>
        </row>
        <row r="244">
          <cell r="A244" t="str">
            <v>SHORWELL WTW</v>
          </cell>
          <cell r="AE244">
            <v>1890.3999999999953</v>
          </cell>
          <cell r="AH244">
            <v>0</v>
          </cell>
          <cell r="AI244">
            <v>0</v>
          </cell>
          <cell r="AJ244">
            <v>0</v>
          </cell>
          <cell r="AK244">
            <v>0</v>
          </cell>
          <cell r="AL244">
            <v>0</v>
          </cell>
          <cell r="AM244">
            <v>0</v>
          </cell>
          <cell r="AN244">
            <v>0</v>
          </cell>
          <cell r="AO244">
            <v>0</v>
          </cell>
          <cell r="AP244">
            <v>0</v>
          </cell>
          <cell r="AQ244">
            <v>0</v>
          </cell>
          <cell r="AR244">
            <v>0</v>
          </cell>
          <cell r="AS244">
            <v>0</v>
          </cell>
          <cell r="AT244">
            <v>0</v>
          </cell>
          <cell r="AU244">
            <v>0</v>
          </cell>
          <cell r="AV244">
            <v>0</v>
          </cell>
          <cell r="AW244">
            <v>0</v>
          </cell>
          <cell r="AX244">
            <v>0</v>
          </cell>
          <cell r="AY244">
            <v>0</v>
          </cell>
          <cell r="AZ244">
            <v>0</v>
          </cell>
          <cell r="BA244">
            <v>0</v>
          </cell>
          <cell r="BB244">
            <v>0</v>
          </cell>
          <cell r="BC244">
            <v>0</v>
          </cell>
          <cell r="BD244">
            <v>0</v>
          </cell>
          <cell r="BE244">
            <v>0</v>
          </cell>
          <cell r="BF244">
            <v>0</v>
          </cell>
          <cell r="BG244">
            <v>0</v>
          </cell>
          <cell r="BH244">
            <v>0</v>
          </cell>
          <cell r="BI244">
            <v>0</v>
          </cell>
          <cell r="BJ244">
            <v>0</v>
          </cell>
          <cell r="BK244">
            <v>1</v>
          </cell>
          <cell r="BL244">
            <v>0</v>
          </cell>
          <cell r="BM244">
            <v>0</v>
          </cell>
          <cell r="BN244">
            <v>1890.3999999999953</v>
          </cell>
          <cell r="BO244">
            <v>1</v>
          </cell>
          <cell r="BP244" t="str">
            <v>SANDOWN NEW WTW</v>
          </cell>
          <cell r="BQ244">
            <v>1</v>
          </cell>
          <cell r="BS244"/>
        </row>
        <row r="245">
          <cell r="A245" t="str">
            <v>SIDLESHAM WTW</v>
          </cell>
          <cell r="J245">
            <v>163.80000000000001</v>
          </cell>
          <cell r="K245">
            <v>19063.599999999788</v>
          </cell>
          <cell r="O245">
            <v>54.6</v>
          </cell>
          <cell r="P245">
            <v>3735.0000000000014</v>
          </cell>
          <cell r="AF245">
            <v>54.4</v>
          </cell>
          <cell r="AG245">
            <v>1237.599999999999</v>
          </cell>
          <cell r="AH245">
            <v>0</v>
          </cell>
          <cell r="AI245">
            <v>0</v>
          </cell>
          <cell r="AJ245">
            <v>0</v>
          </cell>
          <cell r="AK245">
            <v>0</v>
          </cell>
          <cell r="AL245">
            <v>0</v>
          </cell>
          <cell r="AM245">
            <v>0</v>
          </cell>
          <cell r="AN245">
            <v>0</v>
          </cell>
          <cell r="AO245">
            <v>0</v>
          </cell>
          <cell r="AP245">
            <v>6.7382450944095378E-3</v>
          </cell>
          <cell r="AQ245">
            <v>0.78421983627462899</v>
          </cell>
          <cell r="AR245">
            <v>0</v>
          </cell>
          <cell r="AS245">
            <v>0</v>
          </cell>
          <cell r="AT245">
            <v>0</v>
          </cell>
          <cell r="AU245">
            <v>2.2460816981365126E-3</v>
          </cell>
          <cell r="AV245">
            <v>0.15364679748241533</v>
          </cell>
          <cell r="AW245">
            <v>0</v>
          </cell>
          <cell r="AX245">
            <v>0</v>
          </cell>
          <cell r="AY245">
            <v>0</v>
          </cell>
          <cell r="AZ245">
            <v>0</v>
          </cell>
          <cell r="BA245">
            <v>0</v>
          </cell>
          <cell r="BB245">
            <v>0</v>
          </cell>
          <cell r="BC245">
            <v>0</v>
          </cell>
          <cell r="BD245">
            <v>0</v>
          </cell>
          <cell r="BE245">
            <v>0</v>
          </cell>
          <cell r="BF245">
            <v>0</v>
          </cell>
          <cell r="BG245">
            <v>0</v>
          </cell>
          <cell r="BH245">
            <v>0</v>
          </cell>
          <cell r="BI245">
            <v>0</v>
          </cell>
          <cell r="BJ245">
            <v>0</v>
          </cell>
          <cell r="BK245">
            <v>0</v>
          </cell>
          <cell r="BL245">
            <v>2.2378542926488327E-3</v>
          </cell>
          <cell r="BM245">
            <v>5.0911185157760906E-2</v>
          </cell>
          <cell r="BN245">
            <v>24308.999999999785</v>
          </cell>
          <cell r="BO245">
            <v>1</v>
          </cell>
          <cell r="BP245" t="str">
            <v>BUDDS FARM HAVANT WTW</v>
          </cell>
          <cell r="BQ245">
            <v>0.78421983627462899</v>
          </cell>
          <cell r="BR245" t="str">
            <v>FORD WTW</v>
          </cell>
          <cell r="BS245">
            <v>0.15364679748241533</v>
          </cell>
        </row>
        <row r="246">
          <cell r="A246" t="str">
            <v>SISSINGHURST WTW</v>
          </cell>
          <cell r="D246">
            <v>1769.6000000000024</v>
          </cell>
          <cell r="H246">
            <v>996.400000000001</v>
          </cell>
          <cell r="X246">
            <v>36.4</v>
          </cell>
          <cell r="AA246">
            <v>54.599999999999994</v>
          </cell>
          <cell r="AH246">
            <v>0</v>
          </cell>
          <cell r="AI246">
            <v>0</v>
          </cell>
          <cell r="AJ246">
            <v>0.6193909695484775</v>
          </cell>
          <cell r="AK246">
            <v>0</v>
          </cell>
          <cell r="AL246">
            <v>0</v>
          </cell>
          <cell r="AM246">
            <v>0</v>
          </cell>
          <cell r="AN246">
            <v>0.34875743787189351</v>
          </cell>
          <cell r="AO246">
            <v>0</v>
          </cell>
          <cell r="AP246">
            <v>0</v>
          </cell>
          <cell r="AQ246">
            <v>0</v>
          </cell>
          <cell r="AR246">
            <v>0</v>
          </cell>
          <cell r="AS246">
            <v>0</v>
          </cell>
          <cell r="AT246">
            <v>0</v>
          </cell>
          <cell r="AU246">
            <v>0</v>
          </cell>
          <cell r="AV246">
            <v>0</v>
          </cell>
          <cell r="AW246">
            <v>0</v>
          </cell>
          <cell r="AX246">
            <v>0</v>
          </cell>
          <cell r="AY246">
            <v>0</v>
          </cell>
          <cell r="AZ246">
            <v>0</v>
          </cell>
          <cell r="BA246">
            <v>0</v>
          </cell>
          <cell r="BB246">
            <v>0</v>
          </cell>
          <cell r="BC246">
            <v>0</v>
          </cell>
          <cell r="BD246">
            <v>1.2740637031851576E-2</v>
          </cell>
          <cell r="BE246">
            <v>0</v>
          </cell>
          <cell r="BF246">
            <v>0</v>
          </cell>
          <cell r="BG246">
            <v>1.9110955547777364E-2</v>
          </cell>
          <cell r="BH246">
            <v>0</v>
          </cell>
          <cell r="BI246">
            <v>0</v>
          </cell>
          <cell r="BJ246">
            <v>0</v>
          </cell>
          <cell r="BK246">
            <v>0</v>
          </cell>
          <cell r="BL246">
            <v>0</v>
          </cell>
          <cell r="BM246">
            <v>0</v>
          </cell>
          <cell r="BN246">
            <v>2857.0000000000036</v>
          </cell>
          <cell r="BO246">
            <v>1</v>
          </cell>
          <cell r="BP246" t="str">
            <v>ASHFORD WTW</v>
          </cell>
          <cell r="BQ246">
            <v>0.6193909695484775</v>
          </cell>
          <cell r="BR246" t="str">
            <v>AYLESFORD WTW</v>
          </cell>
          <cell r="BS246">
            <v>0.34875743787189351</v>
          </cell>
        </row>
        <row r="247">
          <cell r="A247" t="str">
            <v>SITTINGBOURNE WTW</v>
          </cell>
          <cell r="D247">
            <v>4349.2000000000071</v>
          </cell>
          <cell r="H247">
            <v>445.90000000000009</v>
          </cell>
          <cell r="M247">
            <v>327.60000000000008</v>
          </cell>
          <cell r="V247">
            <v>27.3</v>
          </cell>
          <cell r="X247">
            <v>200.20000000000002</v>
          </cell>
          <cell r="Y247">
            <v>6552.0000000000273</v>
          </cell>
          <cell r="AA247">
            <v>24869.799999999621</v>
          </cell>
          <cell r="AD247">
            <v>43132.100000000377</v>
          </cell>
          <cell r="AH247">
            <v>0</v>
          </cell>
          <cell r="AI247">
            <v>0</v>
          </cell>
          <cell r="AJ247">
            <v>5.4430248260101864E-2</v>
          </cell>
          <cell r="AK247">
            <v>0</v>
          </cell>
          <cell r="AL247">
            <v>0</v>
          </cell>
          <cell r="AM247">
            <v>0</v>
          </cell>
          <cell r="AN247">
            <v>5.5804395519128544E-3</v>
          </cell>
          <cell r="AO247">
            <v>0</v>
          </cell>
          <cell r="AP247">
            <v>0</v>
          </cell>
          <cell r="AQ247">
            <v>0</v>
          </cell>
          <cell r="AR247">
            <v>0</v>
          </cell>
          <cell r="AS247">
            <v>4.0999147728339336E-3</v>
          </cell>
          <cell r="AT247">
            <v>0</v>
          </cell>
          <cell r="AU247">
            <v>0</v>
          </cell>
          <cell r="AV247">
            <v>0</v>
          </cell>
          <cell r="AW247">
            <v>0</v>
          </cell>
          <cell r="AX247">
            <v>0</v>
          </cell>
          <cell r="AY247">
            <v>0</v>
          </cell>
          <cell r="AZ247">
            <v>0</v>
          </cell>
          <cell r="BA247">
            <v>0</v>
          </cell>
          <cell r="BB247">
            <v>3.4165956440282777E-4</v>
          </cell>
          <cell r="BC247">
            <v>0</v>
          </cell>
          <cell r="BD247">
            <v>2.5055034722874037E-3</v>
          </cell>
          <cell r="BE247">
            <v>8.1998295456678999E-2</v>
          </cell>
          <cell r="BF247">
            <v>0</v>
          </cell>
          <cell r="BG247">
            <v>0.31124560566979181</v>
          </cell>
          <cell r="BH247">
            <v>0</v>
          </cell>
          <cell r="BI247">
            <v>0</v>
          </cell>
          <cell r="BJ247">
            <v>0.53979833325199034</v>
          </cell>
          <cell r="BK247">
            <v>0</v>
          </cell>
          <cell r="BL247">
            <v>0</v>
          </cell>
          <cell r="BM247">
            <v>0</v>
          </cell>
          <cell r="BN247">
            <v>79904.100000000035</v>
          </cell>
          <cell r="BO247">
            <v>1</v>
          </cell>
          <cell r="BP247" t="str">
            <v>QUEENBOROUGH WTW</v>
          </cell>
          <cell r="BQ247">
            <v>0.53979833325199034</v>
          </cell>
          <cell r="BR247" t="str">
            <v>MOTNEY HILL WTW</v>
          </cell>
          <cell r="BS247">
            <v>0.31124560566979181</v>
          </cell>
        </row>
        <row r="248">
          <cell r="A248" t="str">
            <v>SLAUGHAM WTW</v>
          </cell>
          <cell r="P248">
            <v>109.2</v>
          </cell>
          <cell r="S248">
            <v>36.4</v>
          </cell>
          <cell r="AH248">
            <v>0</v>
          </cell>
          <cell r="AI248">
            <v>0</v>
          </cell>
          <cell r="AJ248">
            <v>0</v>
          </cell>
          <cell r="AK248">
            <v>0</v>
          </cell>
          <cell r="AL248">
            <v>0</v>
          </cell>
          <cell r="AM248">
            <v>0</v>
          </cell>
          <cell r="AN248">
            <v>0</v>
          </cell>
          <cell r="AO248">
            <v>0</v>
          </cell>
          <cell r="AP248">
            <v>0</v>
          </cell>
          <cell r="AQ248">
            <v>0</v>
          </cell>
          <cell r="AR248">
            <v>0</v>
          </cell>
          <cell r="AS248">
            <v>0</v>
          </cell>
          <cell r="AT248">
            <v>0</v>
          </cell>
          <cell r="AU248">
            <v>0</v>
          </cell>
          <cell r="AV248">
            <v>0.75</v>
          </cell>
          <cell r="AW248">
            <v>0</v>
          </cell>
          <cell r="AX248">
            <v>0</v>
          </cell>
          <cell r="AY248">
            <v>0.25</v>
          </cell>
          <cell r="AZ248">
            <v>0</v>
          </cell>
          <cell r="BA248">
            <v>0</v>
          </cell>
          <cell r="BB248">
            <v>0</v>
          </cell>
          <cell r="BC248">
            <v>0</v>
          </cell>
          <cell r="BD248">
            <v>0</v>
          </cell>
          <cell r="BE248">
            <v>0</v>
          </cell>
          <cell r="BF248">
            <v>0</v>
          </cell>
          <cell r="BG248">
            <v>0</v>
          </cell>
          <cell r="BH248">
            <v>0</v>
          </cell>
          <cell r="BI248">
            <v>0</v>
          </cell>
          <cell r="BJ248">
            <v>0</v>
          </cell>
          <cell r="BK248">
            <v>0</v>
          </cell>
          <cell r="BL248">
            <v>0</v>
          </cell>
          <cell r="BM248">
            <v>0</v>
          </cell>
          <cell r="BN248">
            <v>145.6</v>
          </cell>
          <cell r="BO248">
            <v>1</v>
          </cell>
          <cell r="BP248" t="str">
            <v>FORD WTW</v>
          </cell>
          <cell r="BQ248">
            <v>0.75</v>
          </cell>
          <cell r="BR248" t="str">
            <v>GODDARDS GREEN WTW</v>
          </cell>
          <cell r="BS248">
            <v>0.25</v>
          </cell>
        </row>
        <row r="249">
          <cell r="A249" t="str">
            <v>SLINFOLD WTW</v>
          </cell>
          <cell r="P249">
            <v>1482.399999999998</v>
          </cell>
          <cell r="S249">
            <v>720.80000000000064</v>
          </cell>
          <cell r="AF249">
            <v>40.799999999999997</v>
          </cell>
          <cell r="AH249">
            <v>0</v>
          </cell>
          <cell r="AI249">
            <v>0</v>
          </cell>
          <cell r="AJ249">
            <v>0</v>
          </cell>
          <cell r="AK249">
            <v>0</v>
          </cell>
          <cell r="AL249">
            <v>0</v>
          </cell>
          <cell r="AM249">
            <v>0</v>
          </cell>
          <cell r="AN249">
            <v>0</v>
          </cell>
          <cell r="AO249">
            <v>0</v>
          </cell>
          <cell r="AP249">
            <v>0</v>
          </cell>
          <cell r="AQ249">
            <v>0</v>
          </cell>
          <cell r="AR249">
            <v>0</v>
          </cell>
          <cell r="AS249">
            <v>0</v>
          </cell>
          <cell r="AT249">
            <v>0</v>
          </cell>
          <cell r="AU249">
            <v>0</v>
          </cell>
          <cell r="AV249">
            <v>0.66060606060605997</v>
          </cell>
          <cell r="AW249">
            <v>0</v>
          </cell>
          <cell r="AX249">
            <v>0</v>
          </cell>
          <cell r="AY249">
            <v>0.32121212121212162</v>
          </cell>
          <cell r="AZ249">
            <v>0</v>
          </cell>
          <cell r="BA249">
            <v>0</v>
          </cell>
          <cell r="BB249">
            <v>0</v>
          </cell>
          <cell r="BC249">
            <v>0</v>
          </cell>
          <cell r="BD249">
            <v>0</v>
          </cell>
          <cell r="BE249">
            <v>0</v>
          </cell>
          <cell r="BF249">
            <v>0</v>
          </cell>
          <cell r="BG249">
            <v>0</v>
          </cell>
          <cell r="BH249">
            <v>0</v>
          </cell>
          <cell r="BI249">
            <v>0</v>
          </cell>
          <cell r="BJ249">
            <v>0</v>
          </cell>
          <cell r="BK249">
            <v>0</v>
          </cell>
          <cell r="BL249">
            <v>1.8181818181818188E-2</v>
          </cell>
          <cell r="BM249">
            <v>0</v>
          </cell>
          <cell r="BN249">
            <v>2243.9999999999991</v>
          </cell>
          <cell r="BO249">
            <v>1</v>
          </cell>
          <cell r="BP249" t="str">
            <v>FORD WTW</v>
          </cell>
          <cell r="BQ249">
            <v>0.66060606060605997</v>
          </cell>
          <cell r="BR249" t="str">
            <v>GODDARDS GREEN WTW</v>
          </cell>
          <cell r="BS249">
            <v>0.32121212121212162</v>
          </cell>
        </row>
        <row r="250">
          <cell r="A250" t="str">
            <v>SMALL DOLE WTW</v>
          </cell>
          <cell r="K250">
            <v>36.4</v>
          </cell>
          <cell r="P250">
            <v>855.40000000000066</v>
          </cell>
          <cell r="S250">
            <v>418.59999999999985</v>
          </cell>
          <cell r="AF250">
            <v>36.4</v>
          </cell>
          <cell r="AH250">
            <v>0</v>
          </cell>
          <cell r="AI250">
            <v>0</v>
          </cell>
          <cell r="AJ250">
            <v>0</v>
          </cell>
          <cell r="AK250">
            <v>0</v>
          </cell>
          <cell r="AL250">
            <v>0</v>
          </cell>
          <cell r="AM250">
            <v>0</v>
          </cell>
          <cell r="AN250">
            <v>0</v>
          </cell>
          <cell r="AO250">
            <v>0</v>
          </cell>
          <cell r="AP250">
            <v>0</v>
          </cell>
          <cell r="AQ250">
            <v>2.7027027027027015E-2</v>
          </cell>
          <cell r="AR250">
            <v>0</v>
          </cell>
          <cell r="AS250">
            <v>0</v>
          </cell>
          <cell r="AT250">
            <v>0</v>
          </cell>
          <cell r="AU250">
            <v>0</v>
          </cell>
          <cell r="AV250">
            <v>0.63513513513513531</v>
          </cell>
          <cell r="AW250">
            <v>0</v>
          </cell>
          <cell r="AX250">
            <v>0</v>
          </cell>
          <cell r="AY250">
            <v>0.31081081081081058</v>
          </cell>
          <cell r="AZ250">
            <v>0</v>
          </cell>
          <cell r="BA250">
            <v>0</v>
          </cell>
          <cell r="BB250">
            <v>0</v>
          </cell>
          <cell r="BC250">
            <v>0</v>
          </cell>
          <cell r="BD250">
            <v>0</v>
          </cell>
          <cell r="BE250">
            <v>0</v>
          </cell>
          <cell r="BF250">
            <v>0</v>
          </cell>
          <cell r="BG250">
            <v>0</v>
          </cell>
          <cell r="BH250">
            <v>0</v>
          </cell>
          <cell r="BI250">
            <v>0</v>
          </cell>
          <cell r="BJ250">
            <v>0</v>
          </cell>
          <cell r="BK250">
            <v>0</v>
          </cell>
          <cell r="BL250">
            <v>2.7027027027027015E-2</v>
          </cell>
          <cell r="BM250">
            <v>0</v>
          </cell>
          <cell r="BN250">
            <v>1346.8000000000006</v>
          </cell>
          <cell r="BO250">
            <v>1</v>
          </cell>
          <cell r="BP250" t="str">
            <v>FORD WTW</v>
          </cell>
          <cell r="BQ250">
            <v>0.63513513513513531</v>
          </cell>
          <cell r="BR250" t="str">
            <v>GODDARDS GREEN WTW</v>
          </cell>
          <cell r="BS250">
            <v>0.31081081081081058</v>
          </cell>
        </row>
        <row r="251">
          <cell r="A251" t="str">
            <v>SMARDEN WTW</v>
          </cell>
          <cell r="B251">
            <v>27.2</v>
          </cell>
          <cell r="D251">
            <v>2579.5999999999908</v>
          </cell>
          <cell r="E251">
            <v>4270.3999999999851</v>
          </cell>
          <cell r="H251">
            <v>217.59999999999994</v>
          </cell>
          <cell r="M251">
            <v>27.2</v>
          </cell>
          <cell r="V251">
            <v>54.4</v>
          </cell>
          <cell r="AH251">
            <v>3.7902012150939322E-3</v>
          </cell>
          <cell r="AI251">
            <v>0</v>
          </cell>
          <cell r="AJ251">
            <v>0.35945599464912764</v>
          </cell>
          <cell r="AK251">
            <v>0.5950615907697453</v>
          </cell>
          <cell r="AL251">
            <v>0</v>
          </cell>
          <cell r="AM251">
            <v>0</v>
          </cell>
          <cell r="AN251">
            <v>3.0321609720751447E-2</v>
          </cell>
          <cell r="AO251">
            <v>0</v>
          </cell>
          <cell r="AP251">
            <v>0</v>
          </cell>
          <cell r="AQ251">
            <v>0</v>
          </cell>
          <cell r="AR251">
            <v>0</v>
          </cell>
          <cell r="AS251">
            <v>3.7902012150939322E-3</v>
          </cell>
          <cell r="AT251">
            <v>0</v>
          </cell>
          <cell r="AU251">
            <v>0</v>
          </cell>
          <cell r="AV251">
            <v>0</v>
          </cell>
          <cell r="AW251">
            <v>0</v>
          </cell>
          <cell r="AX251">
            <v>0</v>
          </cell>
          <cell r="AY251">
            <v>0</v>
          </cell>
          <cell r="AZ251">
            <v>0</v>
          </cell>
          <cell r="BA251">
            <v>0</v>
          </cell>
          <cell r="BB251">
            <v>7.5804024301878645E-3</v>
          </cell>
          <cell r="BC251">
            <v>0</v>
          </cell>
          <cell r="BD251">
            <v>0</v>
          </cell>
          <cell r="BE251">
            <v>0</v>
          </cell>
          <cell r="BF251">
            <v>0</v>
          </cell>
          <cell r="BG251">
            <v>0</v>
          </cell>
          <cell r="BH251">
            <v>0</v>
          </cell>
          <cell r="BI251">
            <v>0</v>
          </cell>
          <cell r="BJ251">
            <v>0</v>
          </cell>
          <cell r="BK251">
            <v>0</v>
          </cell>
          <cell r="BL251">
            <v>0</v>
          </cell>
          <cell r="BM251">
            <v>0</v>
          </cell>
          <cell r="BN251">
            <v>7176.3999999999751</v>
          </cell>
          <cell r="BO251">
            <v>1</v>
          </cell>
          <cell r="BP251" t="str">
            <v>AYLESFORD CESS WTW</v>
          </cell>
          <cell r="BQ251">
            <v>0.5950615907697453</v>
          </cell>
          <cell r="BR251" t="str">
            <v>ASHFORD WTW</v>
          </cell>
          <cell r="BS251">
            <v>0.35945599464912764</v>
          </cell>
        </row>
        <row r="252">
          <cell r="A252" t="str">
            <v>SMITHS LANE GOUDHURST WTW</v>
          </cell>
          <cell r="D252">
            <v>800.80000000000052</v>
          </cell>
          <cell r="H252">
            <v>618.80000000000007</v>
          </cell>
          <cell r="V252">
            <v>36.4</v>
          </cell>
          <cell r="X252">
            <v>72.8</v>
          </cell>
          <cell r="AH252">
            <v>0</v>
          </cell>
          <cell r="AI252">
            <v>0</v>
          </cell>
          <cell r="AJ252">
            <v>0.52380952380952395</v>
          </cell>
          <cell r="AK252">
            <v>0</v>
          </cell>
          <cell r="AL252">
            <v>0</v>
          </cell>
          <cell r="AM252">
            <v>0</v>
          </cell>
          <cell r="AN252">
            <v>0.40476190476190466</v>
          </cell>
          <cell r="AO252">
            <v>0</v>
          </cell>
          <cell r="AP252">
            <v>0</v>
          </cell>
          <cell r="AQ252">
            <v>0</v>
          </cell>
          <cell r="AR252">
            <v>0</v>
          </cell>
          <cell r="AS252">
            <v>0</v>
          </cell>
          <cell r="AT252">
            <v>0</v>
          </cell>
          <cell r="AU252">
            <v>0</v>
          </cell>
          <cell r="AV252">
            <v>0</v>
          </cell>
          <cell r="AW252">
            <v>0</v>
          </cell>
          <cell r="AX252">
            <v>0</v>
          </cell>
          <cell r="AY252">
            <v>0</v>
          </cell>
          <cell r="AZ252">
            <v>0</v>
          </cell>
          <cell r="BA252">
            <v>0</v>
          </cell>
          <cell r="BB252">
            <v>2.3809523809523798E-2</v>
          </cell>
          <cell r="BC252">
            <v>0</v>
          </cell>
          <cell r="BD252">
            <v>4.7619047619047596E-2</v>
          </cell>
          <cell r="BE252">
            <v>0</v>
          </cell>
          <cell r="BF252">
            <v>0</v>
          </cell>
          <cell r="BG252">
            <v>0</v>
          </cell>
          <cell r="BH252">
            <v>0</v>
          </cell>
          <cell r="BI252">
            <v>0</v>
          </cell>
          <cell r="BJ252">
            <v>0</v>
          </cell>
          <cell r="BK252">
            <v>0</v>
          </cell>
          <cell r="BL252">
            <v>0</v>
          </cell>
          <cell r="BM252">
            <v>0</v>
          </cell>
          <cell r="BN252">
            <v>1528.8000000000006</v>
          </cell>
          <cell r="BO252">
            <v>1</v>
          </cell>
          <cell r="BP252" t="str">
            <v>ASHFORD WTW</v>
          </cell>
          <cell r="BQ252">
            <v>0.52380952380952395</v>
          </cell>
          <cell r="BR252" t="str">
            <v>AYLESFORD WTW</v>
          </cell>
          <cell r="BS252">
            <v>0.40476190476190466</v>
          </cell>
        </row>
        <row r="253">
          <cell r="A253" t="str">
            <v>SOUTH AMBERSHAM WTW</v>
          </cell>
          <cell r="D253">
            <v>36.4</v>
          </cell>
          <cell r="K253">
            <v>10283.000000000025</v>
          </cell>
          <cell r="P253">
            <v>2547.9999999999986</v>
          </cell>
          <cell r="S253">
            <v>72.8</v>
          </cell>
          <cell r="AG253">
            <v>145.6</v>
          </cell>
          <cell r="AH253">
            <v>0</v>
          </cell>
          <cell r="AI253">
            <v>0</v>
          </cell>
          <cell r="AJ253">
            <v>2.7816411682892858E-3</v>
          </cell>
          <cell r="AK253">
            <v>0</v>
          </cell>
          <cell r="AL253">
            <v>0</v>
          </cell>
          <cell r="AM253">
            <v>0</v>
          </cell>
          <cell r="AN253">
            <v>0</v>
          </cell>
          <cell r="AO253">
            <v>0</v>
          </cell>
          <cell r="AP253">
            <v>0</v>
          </cell>
          <cell r="AQ253">
            <v>0.78581363004172522</v>
          </cell>
          <cell r="AR253">
            <v>0</v>
          </cell>
          <cell r="AS253">
            <v>0</v>
          </cell>
          <cell r="AT253">
            <v>0</v>
          </cell>
          <cell r="AU253">
            <v>0</v>
          </cell>
          <cell r="AV253">
            <v>0.1947148817802499</v>
          </cell>
          <cell r="AW253">
            <v>0</v>
          </cell>
          <cell r="AX253">
            <v>0</v>
          </cell>
          <cell r="AY253">
            <v>5.5632823365785716E-3</v>
          </cell>
          <cell r="AZ253">
            <v>0</v>
          </cell>
          <cell r="BA253">
            <v>0</v>
          </cell>
          <cell r="BB253">
            <v>0</v>
          </cell>
          <cell r="BC253">
            <v>0</v>
          </cell>
          <cell r="BD253">
            <v>0</v>
          </cell>
          <cell r="BE253">
            <v>0</v>
          </cell>
          <cell r="BF253">
            <v>0</v>
          </cell>
          <cell r="BG253">
            <v>0</v>
          </cell>
          <cell r="BH253">
            <v>0</v>
          </cell>
          <cell r="BI253">
            <v>0</v>
          </cell>
          <cell r="BJ253">
            <v>0</v>
          </cell>
          <cell r="BK253">
            <v>0</v>
          </cell>
          <cell r="BL253">
            <v>0</v>
          </cell>
          <cell r="BM253">
            <v>1.1126564673157143E-2</v>
          </cell>
          <cell r="BN253">
            <v>13085.800000000023</v>
          </cell>
          <cell r="BO253">
            <v>1</v>
          </cell>
          <cell r="BP253" t="str">
            <v>BUDDS FARM HAVANT WTW</v>
          </cell>
          <cell r="BQ253">
            <v>0.78581363004172522</v>
          </cell>
          <cell r="BR253" t="str">
            <v>FORD WTW</v>
          </cell>
          <cell r="BS253">
            <v>0.1947148817802499</v>
          </cell>
        </row>
        <row r="254">
          <cell r="A254" t="str">
            <v>SOUTH HARTING WTW</v>
          </cell>
          <cell r="K254">
            <v>816.0000000000008</v>
          </cell>
          <cell r="AC254">
            <v>27.2</v>
          </cell>
          <cell r="AG254">
            <v>231.19999999999993</v>
          </cell>
          <cell r="AH254">
            <v>0</v>
          </cell>
          <cell r="AI254">
            <v>0</v>
          </cell>
          <cell r="AJ254">
            <v>0</v>
          </cell>
          <cell r="AK254">
            <v>0</v>
          </cell>
          <cell r="AL254">
            <v>0</v>
          </cell>
          <cell r="AM254">
            <v>0</v>
          </cell>
          <cell r="AN254">
            <v>0</v>
          </cell>
          <cell r="AO254">
            <v>0</v>
          </cell>
          <cell r="AP254">
            <v>0</v>
          </cell>
          <cell r="AQ254">
            <v>0.75949367088607611</v>
          </cell>
          <cell r="AR254">
            <v>0</v>
          </cell>
          <cell r="AS254">
            <v>0</v>
          </cell>
          <cell r="AT254">
            <v>0</v>
          </cell>
          <cell r="AU254">
            <v>0</v>
          </cell>
          <cell r="AV254">
            <v>0</v>
          </cell>
          <cell r="AW254">
            <v>0</v>
          </cell>
          <cell r="AX254">
            <v>0</v>
          </cell>
          <cell r="AY254">
            <v>0</v>
          </cell>
          <cell r="AZ254">
            <v>0</v>
          </cell>
          <cell r="BA254">
            <v>0</v>
          </cell>
          <cell r="BB254">
            <v>0</v>
          </cell>
          <cell r="BC254">
            <v>0</v>
          </cell>
          <cell r="BD254">
            <v>0</v>
          </cell>
          <cell r="BE254">
            <v>0</v>
          </cell>
          <cell r="BF254">
            <v>0</v>
          </cell>
          <cell r="BG254">
            <v>0</v>
          </cell>
          <cell r="BH254">
            <v>0</v>
          </cell>
          <cell r="BI254">
            <v>2.5316455696202514E-2</v>
          </cell>
          <cell r="BJ254">
            <v>0</v>
          </cell>
          <cell r="BK254">
            <v>0</v>
          </cell>
          <cell r="BL254">
            <v>0</v>
          </cell>
          <cell r="BM254">
            <v>0.21518987341772131</v>
          </cell>
          <cell r="BN254">
            <v>1074.4000000000008</v>
          </cell>
          <cell r="BO254">
            <v>1</v>
          </cell>
          <cell r="BP254" t="str">
            <v>BUDDS FARM HAVANT WTW</v>
          </cell>
          <cell r="BQ254">
            <v>0.75949367088607611</v>
          </cell>
          <cell r="BR254" t="str">
            <v>SLOWHILL COPSE MARCHWOOD WTW</v>
          </cell>
          <cell r="BS254">
            <v>0.21518987341772131</v>
          </cell>
        </row>
        <row r="255">
          <cell r="A255" t="str">
            <v>SOUTHWICK WTW</v>
          </cell>
          <cell r="K255">
            <v>2260.6000000000008</v>
          </cell>
          <cell r="P255">
            <v>36.4</v>
          </cell>
          <cell r="AC255">
            <v>145.6</v>
          </cell>
          <cell r="AG255">
            <v>655.20000000000016</v>
          </cell>
          <cell r="AH255">
            <v>0</v>
          </cell>
          <cell r="AI255">
            <v>0</v>
          </cell>
          <cell r="AJ255">
            <v>0</v>
          </cell>
          <cell r="AK255">
            <v>0</v>
          </cell>
          <cell r="AL255">
            <v>0</v>
          </cell>
          <cell r="AM255">
            <v>0</v>
          </cell>
          <cell r="AN255">
            <v>0</v>
          </cell>
          <cell r="AO255">
            <v>0</v>
          </cell>
          <cell r="AP255">
            <v>0</v>
          </cell>
          <cell r="AQ255">
            <v>0.72974368906966236</v>
          </cell>
          <cell r="AR255">
            <v>0</v>
          </cell>
          <cell r="AS255">
            <v>0</v>
          </cell>
          <cell r="AT255">
            <v>0</v>
          </cell>
          <cell r="AU255">
            <v>0</v>
          </cell>
          <cell r="AV255">
            <v>1.1750274388275545E-2</v>
          </cell>
          <cell r="AW255">
            <v>0</v>
          </cell>
          <cell r="AX255">
            <v>0</v>
          </cell>
          <cell r="AY255">
            <v>0</v>
          </cell>
          <cell r="AZ255">
            <v>0</v>
          </cell>
          <cell r="BA255">
            <v>0</v>
          </cell>
          <cell r="BB255">
            <v>0</v>
          </cell>
          <cell r="BC255">
            <v>0</v>
          </cell>
          <cell r="BD255">
            <v>0</v>
          </cell>
          <cell r="BE255">
            <v>0</v>
          </cell>
          <cell r="BF255">
            <v>0</v>
          </cell>
          <cell r="BG255">
            <v>0</v>
          </cell>
          <cell r="BH255">
            <v>0</v>
          </cell>
          <cell r="BI255">
            <v>4.7001097553102181E-2</v>
          </cell>
          <cell r="BJ255">
            <v>0</v>
          </cell>
          <cell r="BK255">
            <v>0</v>
          </cell>
          <cell r="BL255">
            <v>0</v>
          </cell>
          <cell r="BM255">
            <v>0.21150493898895989</v>
          </cell>
          <cell r="BN255">
            <v>3097.8000000000011</v>
          </cell>
          <cell r="BO255">
            <v>1</v>
          </cell>
          <cell r="BP255" t="str">
            <v>BUDDS FARM HAVANT WTW</v>
          </cell>
          <cell r="BQ255">
            <v>0.72974368906966236</v>
          </cell>
          <cell r="BR255" t="str">
            <v>SLOWHILL COPSE MARCHWOOD WTW</v>
          </cell>
          <cell r="BS255">
            <v>0.21150493898895989</v>
          </cell>
        </row>
        <row r="256">
          <cell r="A256" t="str">
            <v>SPELDHURST WTW</v>
          </cell>
          <cell r="D256">
            <v>63.7</v>
          </cell>
          <cell r="H256">
            <v>2120.2999999999911</v>
          </cell>
          <cell r="M256">
            <v>18.2</v>
          </cell>
          <cell r="V256">
            <v>36.4</v>
          </cell>
          <cell r="X256">
            <v>700.70000000000095</v>
          </cell>
          <cell r="AA256">
            <v>36.4</v>
          </cell>
          <cell r="AH256">
            <v>0</v>
          </cell>
          <cell r="AI256">
            <v>0</v>
          </cell>
          <cell r="AJ256">
            <v>2.1406727828746235E-2</v>
          </cell>
          <cell r="AK256">
            <v>0</v>
          </cell>
          <cell r="AL256">
            <v>0</v>
          </cell>
          <cell r="AM256">
            <v>0</v>
          </cell>
          <cell r="AN256">
            <v>0.7125382262996931</v>
          </cell>
          <cell r="AO256">
            <v>0</v>
          </cell>
          <cell r="AP256">
            <v>0</v>
          </cell>
          <cell r="AQ256">
            <v>0</v>
          </cell>
          <cell r="AR256">
            <v>0</v>
          </cell>
          <cell r="AS256">
            <v>6.1162079510703521E-3</v>
          </cell>
          <cell r="AT256">
            <v>0</v>
          </cell>
          <cell r="AU256">
            <v>0</v>
          </cell>
          <cell r="AV256">
            <v>0</v>
          </cell>
          <cell r="AW256">
            <v>0</v>
          </cell>
          <cell r="AX256">
            <v>0</v>
          </cell>
          <cell r="AY256">
            <v>0</v>
          </cell>
          <cell r="AZ256">
            <v>0</v>
          </cell>
          <cell r="BA256">
            <v>0</v>
          </cell>
          <cell r="BB256">
            <v>1.2232415902140704E-2</v>
          </cell>
          <cell r="BC256">
            <v>0</v>
          </cell>
          <cell r="BD256">
            <v>0.23547400611620889</v>
          </cell>
          <cell r="BE256">
            <v>0</v>
          </cell>
          <cell r="BF256">
            <v>0</v>
          </cell>
          <cell r="BG256">
            <v>1.2232415902140704E-2</v>
          </cell>
          <cell r="BH256">
            <v>0</v>
          </cell>
          <cell r="BI256">
            <v>0</v>
          </cell>
          <cell r="BJ256">
            <v>0</v>
          </cell>
          <cell r="BK256">
            <v>0</v>
          </cell>
          <cell r="BL256">
            <v>0</v>
          </cell>
          <cell r="BM256">
            <v>0</v>
          </cell>
          <cell r="BN256">
            <v>2975.6999999999921</v>
          </cell>
          <cell r="BO256">
            <v>1</v>
          </cell>
          <cell r="BP256" t="str">
            <v>AYLESFORD WTW</v>
          </cell>
          <cell r="BQ256">
            <v>0.7125382262996931</v>
          </cell>
          <cell r="BR256" t="str">
            <v>HAM HILL WTW</v>
          </cell>
          <cell r="BS256">
            <v>0.23547400611620889</v>
          </cell>
        </row>
        <row r="257">
          <cell r="A257" t="str">
            <v>ST HELENS WTW</v>
          </cell>
          <cell r="AE257">
            <v>3409.1999999999853</v>
          </cell>
          <cell r="AH257">
            <v>0</v>
          </cell>
          <cell r="AI257">
            <v>0</v>
          </cell>
          <cell r="AJ257">
            <v>0</v>
          </cell>
          <cell r="AK257">
            <v>0</v>
          </cell>
          <cell r="AL257">
            <v>0</v>
          </cell>
          <cell r="AM257">
            <v>0</v>
          </cell>
          <cell r="AN257">
            <v>0</v>
          </cell>
          <cell r="AO257">
            <v>0</v>
          </cell>
          <cell r="AP257">
            <v>0</v>
          </cell>
          <cell r="AQ257">
            <v>0</v>
          </cell>
          <cell r="AR257">
            <v>0</v>
          </cell>
          <cell r="AS257">
            <v>0</v>
          </cell>
          <cell r="AT257">
            <v>0</v>
          </cell>
          <cell r="AU257">
            <v>0</v>
          </cell>
          <cell r="AV257">
            <v>0</v>
          </cell>
          <cell r="AW257">
            <v>0</v>
          </cell>
          <cell r="AX257">
            <v>0</v>
          </cell>
          <cell r="AY257">
            <v>0</v>
          </cell>
          <cell r="AZ257">
            <v>0</v>
          </cell>
          <cell r="BA257">
            <v>0</v>
          </cell>
          <cell r="BB257">
            <v>0</v>
          </cell>
          <cell r="BC257">
            <v>0</v>
          </cell>
          <cell r="BD257">
            <v>0</v>
          </cell>
          <cell r="BE257">
            <v>0</v>
          </cell>
          <cell r="BF257">
            <v>0</v>
          </cell>
          <cell r="BG257">
            <v>0</v>
          </cell>
          <cell r="BH257">
            <v>0</v>
          </cell>
          <cell r="BI257">
            <v>0</v>
          </cell>
          <cell r="BJ257">
            <v>0</v>
          </cell>
          <cell r="BK257">
            <v>1</v>
          </cell>
          <cell r="BL257">
            <v>0</v>
          </cell>
          <cell r="BM257">
            <v>0</v>
          </cell>
          <cell r="BN257">
            <v>3409.1999999999853</v>
          </cell>
          <cell r="BO257">
            <v>1</v>
          </cell>
          <cell r="BP257" t="str">
            <v>SANDOWN NEW WTW</v>
          </cell>
          <cell r="BQ257">
            <v>1</v>
          </cell>
          <cell r="BS257"/>
        </row>
        <row r="258">
          <cell r="A258" t="str">
            <v>ST JOHNS CROWBOROUGH WTW</v>
          </cell>
          <cell r="H258">
            <v>491.39999999999981</v>
          </cell>
          <cell r="S258">
            <v>163.79999999999998</v>
          </cell>
          <cell r="W258">
            <v>2947.999999999995</v>
          </cell>
          <cell r="X258">
            <v>1683.2000000000025</v>
          </cell>
          <cell r="AF258">
            <v>54.599999999999994</v>
          </cell>
          <cell r="AH258">
            <v>0</v>
          </cell>
          <cell r="AI258">
            <v>0</v>
          </cell>
          <cell r="AJ258">
            <v>0</v>
          </cell>
          <cell r="AK258">
            <v>0</v>
          </cell>
          <cell r="AL258">
            <v>0</v>
          </cell>
          <cell r="AM258">
            <v>0</v>
          </cell>
          <cell r="AN258">
            <v>9.2005242463958054E-2</v>
          </cell>
          <cell r="AO258">
            <v>0</v>
          </cell>
          <cell r="AP258">
            <v>0</v>
          </cell>
          <cell r="AQ258">
            <v>0</v>
          </cell>
          <cell r="AR258">
            <v>0</v>
          </cell>
          <cell r="AS258">
            <v>0</v>
          </cell>
          <cell r="AT258">
            <v>0</v>
          </cell>
          <cell r="AU258">
            <v>0</v>
          </cell>
          <cell r="AV258">
            <v>0</v>
          </cell>
          <cell r="AW258">
            <v>0</v>
          </cell>
          <cell r="AX258">
            <v>0</v>
          </cell>
          <cell r="AY258">
            <v>3.0668414154652695E-2</v>
          </cell>
          <cell r="AZ258">
            <v>0</v>
          </cell>
          <cell r="BA258">
            <v>0</v>
          </cell>
          <cell r="BB258">
            <v>0</v>
          </cell>
          <cell r="BC258">
            <v>0.55195656244148961</v>
          </cell>
          <cell r="BD258">
            <v>0.31514697622168192</v>
          </cell>
          <cell r="BE258">
            <v>0</v>
          </cell>
          <cell r="BF258">
            <v>0</v>
          </cell>
          <cell r="BG258">
            <v>0</v>
          </cell>
          <cell r="BH258">
            <v>0</v>
          </cell>
          <cell r="BI258">
            <v>0</v>
          </cell>
          <cell r="BJ258">
            <v>0</v>
          </cell>
          <cell r="BK258">
            <v>0</v>
          </cell>
          <cell r="BL258">
            <v>1.0222804718217564E-2</v>
          </cell>
          <cell r="BM258">
            <v>0</v>
          </cell>
          <cell r="BN258">
            <v>5340.9999999999982</v>
          </cell>
          <cell r="BO258">
            <v>1</v>
          </cell>
          <cell r="BP258" t="str">
            <v>HAILSHAM NORTH WTW</v>
          </cell>
          <cell r="BQ258">
            <v>0.55195656244148961</v>
          </cell>
          <cell r="BR258" t="str">
            <v>HAM HILL WTW</v>
          </cell>
          <cell r="BS258">
            <v>0.31514697622168192</v>
          </cell>
        </row>
        <row r="259">
          <cell r="A259" t="str">
            <v>STAMFORD BUILDINGS FIRLE WTW</v>
          </cell>
          <cell r="S259">
            <v>40.799999999999997</v>
          </cell>
          <cell r="W259">
            <v>27.2</v>
          </cell>
          <cell r="AF259">
            <v>54.6</v>
          </cell>
          <cell r="AH259">
            <v>0</v>
          </cell>
          <cell r="AI259">
            <v>0</v>
          </cell>
          <cell r="AJ259">
            <v>0</v>
          </cell>
          <cell r="AK259">
            <v>0</v>
          </cell>
          <cell r="AL259">
            <v>0</v>
          </cell>
          <cell r="AM259">
            <v>0</v>
          </cell>
          <cell r="AN259">
            <v>0</v>
          </cell>
          <cell r="AO259">
            <v>0</v>
          </cell>
          <cell r="AP259">
            <v>0</v>
          </cell>
          <cell r="AQ259">
            <v>0</v>
          </cell>
          <cell r="AR259">
            <v>0</v>
          </cell>
          <cell r="AS259">
            <v>0</v>
          </cell>
          <cell r="AT259">
            <v>0</v>
          </cell>
          <cell r="AU259">
            <v>0</v>
          </cell>
          <cell r="AV259">
            <v>0</v>
          </cell>
          <cell r="AW259">
            <v>0</v>
          </cell>
          <cell r="AX259">
            <v>0</v>
          </cell>
          <cell r="AY259">
            <v>0.33278955954323003</v>
          </cell>
          <cell r="AZ259">
            <v>0</v>
          </cell>
          <cell r="BA259">
            <v>0</v>
          </cell>
          <cell r="BB259">
            <v>0</v>
          </cell>
          <cell r="BC259">
            <v>0.22185970636215335</v>
          </cell>
          <cell r="BD259">
            <v>0</v>
          </cell>
          <cell r="BE259">
            <v>0</v>
          </cell>
          <cell r="BF259">
            <v>0</v>
          </cell>
          <cell r="BG259">
            <v>0</v>
          </cell>
          <cell r="BH259">
            <v>0</v>
          </cell>
          <cell r="BI259">
            <v>0</v>
          </cell>
          <cell r="BJ259">
            <v>0</v>
          </cell>
          <cell r="BK259">
            <v>0</v>
          </cell>
          <cell r="BL259">
            <v>0.44535073409461667</v>
          </cell>
          <cell r="BM259">
            <v>0</v>
          </cell>
          <cell r="BN259">
            <v>122.6</v>
          </cell>
          <cell r="BO259">
            <v>1</v>
          </cell>
          <cell r="BP259" t="str">
            <v>SCAYNES HILL WTW</v>
          </cell>
          <cell r="BQ259">
            <v>0.44535073409461667</v>
          </cell>
          <cell r="BR259" t="str">
            <v>GODDARDS GREEN WTW</v>
          </cell>
          <cell r="BS259">
            <v>0.33278955954323003</v>
          </cell>
        </row>
        <row r="260">
          <cell r="A260" t="str">
            <v>STAPLECROSS WTW</v>
          </cell>
          <cell r="D260">
            <v>250.19999999999993</v>
          </cell>
          <cell r="AH260">
            <v>0</v>
          </cell>
          <cell r="AI260">
            <v>0</v>
          </cell>
          <cell r="AJ260">
            <v>1</v>
          </cell>
          <cell r="AK260">
            <v>0</v>
          </cell>
          <cell r="AL260">
            <v>0</v>
          </cell>
          <cell r="AM260">
            <v>0</v>
          </cell>
          <cell r="AN260">
            <v>0</v>
          </cell>
          <cell r="AO260">
            <v>0</v>
          </cell>
          <cell r="AP260">
            <v>0</v>
          </cell>
          <cell r="AQ260">
            <v>0</v>
          </cell>
          <cell r="AR260">
            <v>0</v>
          </cell>
          <cell r="AS260">
            <v>0</v>
          </cell>
          <cell r="AT260">
            <v>0</v>
          </cell>
          <cell r="AU260">
            <v>0</v>
          </cell>
          <cell r="AV260">
            <v>0</v>
          </cell>
          <cell r="AW260">
            <v>0</v>
          </cell>
          <cell r="AX260">
            <v>0</v>
          </cell>
          <cell r="AY260">
            <v>0</v>
          </cell>
          <cell r="AZ260">
            <v>0</v>
          </cell>
          <cell r="BA260">
            <v>0</v>
          </cell>
          <cell r="BB260">
            <v>0</v>
          </cell>
          <cell r="BC260">
            <v>0</v>
          </cell>
          <cell r="BD260">
            <v>0</v>
          </cell>
          <cell r="BE260">
            <v>0</v>
          </cell>
          <cell r="BF260">
            <v>0</v>
          </cell>
          <cell r="BG260">
            <v>0</v>
          </cell>
          <cell r="BH260">
            <v>0</v>
          </cell>
          <cell r="BI260">
            <v>0</v>
          </cell>
          <cell r="BJ260">
            <v>0</v>
          </cell>
          <cell r="BK260">
            <v>0</v>
          </cell>
          <cell r="BL260">
            <v>0</v>
          </cell>
          <cell r="BM260">
            <v>0</v>
          </cell>
          <cell r="BN260">
            <v>250.19999999999993</v>
          </cell>
          <cell r="BO260">
            <v>1</v>
          </cell>
          <cell r="BP260" t="str">
            <v>ASHFORD WTW</v>
          </cell>
          <cell r="BQ260">
            <v>1</v>
          </cell>
          <cell r="BS260"/>
        </row>
        <row r="261">
          <cell r="A261" t="str">
            <v>STAPLEFIELD WTW</v>
          </cell>
          <cell r="K261">
            <v>27.2</v>
          </cell>
          <cell r="N261">
            <v>81.599999999999994</v>
          </cell>
          <cell r="P261">
            <v>730.00000000000068</v>
          </cell>
          <cell r="S261">
            <v>1566.600000000001</v>
          </cell>
          <cell r="W261">
            <v>200.19999999999996</v>
          </cell>
          <cell r="AF261">
            <v>591.20000000000005</v>
          </cell>
          <cell r="AH261">
            <v>0</v>
          </cell>
          <cell r="AI261">
            <v>0</v>
          </cell>
          <cell r="AJ261">
            <v>0</v>
          </cell>
          <cell r="AK261">
            <v>0</v>
          </cell>
          <cell r="AL261">
            <v>0</v>
          </cell>
          <cell r="AM261">
            <v>0</v>
          </cell>
          <cell r="AN261">
            <v>0</v>
          </cell>
          <cell r="AO261">
            <v>0</v>
          </cell>
          <cell r="AP261">
            <v>0</v>
          </cell>
          <cell r="AQ261">
            <v>8.5085085085085058E-3</v>
          </cell>
          <cell r="AR261">
            <v>0</v>
          </cell>
          <cell r="AS261">
            <v>0</v>
          </cell>
          <cell r="AT261">
            <v>2.5525525525525516E-2</v>
          </cell>
          <cell r="AU261">
            <v>0</v>
          </cell>
          <cell r="AV261">
            <v>0.22835335335335349</v>
          </cell>
          <cell r="AW261">
            <v>0</v>
          </cell>
          <cell r="AX261">
            <v>0</v>
          </cell>
          <cell r="AY261">
            <v>0.4900525525525527</v>
          </cell>
          <cell r="AZ261">
            <v>0</v>
          </cell>
          <cell r="BA261">
            <v>0</v>
          </cell>
          <cell r="BB261">
            <v>0</v>
          </cell>
          <cell r="BC261">
            <v>6.2625125125125095E-2</v>
          </cell>
          <cell r="BD261">
            <v>0</v>
          </cell>
          <cell r="BE261">
            <v>0</v>
          </cell>
          <cell r="BF261">
            <v>0</v>
          </cell>
          <cell r="BG261">
            <v>0</v>
          </cell>
          <cell r="BH261">
            <v>0</v>
          </cell>
          <cell r="BI261">
            <v>0</v>
          </cell>
          <cell r="BJ261">
            <v>0</v>
          </cell>
          <cell r="BK261">
            <v>0</v>
          </cell>
          <cell r="BL261">
            <v>0.18493493493493487</v>
          </cell>
          <cell r="BM261">
            <v>0</v>
          </cell>
          <cell r="BN261">
            <v>3196.8000000000011</v>
          </cell>
          <cell r="BO261">
            <v>1</v>
          </cell>
          <cell r="BP261" t="str">
            <v>GODDARDS GREEN WTW</v>
          </cell>
          <cell r="BQ261">
            <v>0.4900525525525527</v>
          </cell>
          <cell r="BR261" t="str">
            <v>FORD WTW</v>
          </cell>
          <cell r="BS261">
            <v>0.22835335335335349</v>
          </cell>
        </row>
        <row r="262">
          <cell r="A262" t="str">
            <v>STAPLEHURST WTW</v>
          </cell>
          <cell r="D262">
            <v>527.79999999999984</v>
          </cell>
          <cell r="H262">
            <v>2543.3999999999987</v>
          </cell>
          <cell r="V262">
            <v>18.2</v>
          </cell>
          <cell r="X262">
            <v>473.19999999999982</v>
          </cell>
          <cell r="AA262">
            <v>2147.6000000000026</v>
          </cell>
          <cell r="AH262">
            <v>0</v>
          </cell>
          <cell r="AI262">
            <v>0</v>
          </cell>
          <cell r="AJ262">
            <v>9.2431088228083033E-2</v>
          </cell>
          <cell r="AK262">
            <v>0</v>
          </cell>
          <cell r="AL262">
            <v>0</v>
          </cell>
          <cell r="AM262">
            <v>0</v>
          </cell>
          <cell r="AN262">
            <v>0.44541347063150122</v>
          </cell>
          <cell r="AO262">
            <v>0</v>
          </cell>
          <cell r="AP262">
            <v>0</v>
          </cell>
          <cell r="AQ262">
            <v>0</v>
          </cell>
          <cell r="AR262">
            <v>0</v>
          </cell>
          <cell r="AS262">
            <v>0</v>
          </cell>
          <cell r="AT262">
            <v>0</v>
          </cell>
          <cell r="AU262">
            <v>0</v>
          </cell>
          <cell r="AV262">
            <v>0</v>
          </cell>
          <cell r="AW262">
            <v>0</v>
          </cell>
          <cell r="AX262">
            <v>0</v>
          </cell>
          <cell r="AY262">
            <v>0</v>
          </cell>
          <cell r="AZ262">
            <v>0</v>
          </cell>
          <cell r="BA262">
            <v>0</v>
          </cell>
          <cell r="BB262">
            <v>3.1872789044166574E-3</v>
          </cell>
          <cell r="BC262">
            <v>0</v>
          </cell>
          <cell r="BD262">
            <v>8.286925151483307E-2</v>
          </cell>
          <cell r="BE262">
            <v>0</v>
          </cell>
          <cell r="BF262">
            <v>0</v>
          </cell>
          <cell r="BG262">
            <v>0.37609891072116602</v>
          </cell>
          <cell r="BH262">
            <v>0</v>
          </cell>
          <cell r="BI262">
            <v>0</v>
          </cell>
          <cell r="BJ262">
            <v>0</v>
          </cell>
          <cell r="BK262">
            <v>0</v>
          </cell>
          <cell r="BL262">
            <v>0</v>
          </cell>
          <cell r="BM262">
            <v>0</v>
          </cell>
          <cell r="BN262">
            <v>5710.2000000000007</v>
          </cell>
          <cell r="BO262">
            <v>1</v>
          </cell>
          <cell r="BP262" t="str">
            <v>AYLESFORD WTW</v>
          </cell>
          <cell r="BQ262">
            <v>0.44541347063150122</v>
          </cell>
          <cell r="BR262" t="str">
            <v>MOTNEY HILL WTW</v>
          </cell>
          <cell r="BS262">
            <v>0.37609891072116602</v>
          </cell>
        </row>
        <row r="263">
          <cell r="A263" t="str">
            <v>STEYNING WTW</v>
          </cell>
          <cell r="K263">
            <v>272.99999999999994</v>
          </cell>
          <cell r="P263">
            <v>5004.9999999999745</v>
          </cell>
          <cell r="S263">
            <v>1037.400000000001</v>
          </cell>
          <cell r="W263">
            <v>36.4</v>
          </cell>
          <cell r="AF263">
            <v>309.39999999999992</v>
          </cell>
          <cell r="AH263">
            <v>0</v>
          </cell>
          <cell r="AI263">
            <v>0</v>
          </cell>
          <cell r="AJ263">
            <v>0</v>
          </cell>
          <cell r="AK263">
            <v>0</v>
          </cell>
          <cell r="AL263">
            <v>0</v>
          </cell>
          <cell r="AM263">
            <v>0</v>
          </cell>
          <cell r="AN263">
            <v>0</v>
          </cell>
          <cell r="AO263">
            <v>0</v>
          </cell>
          <cell r="AP263">
            <v>0</v>
          </cell>
          <cell r="AQ263">
            <v>4.0983606557377192E-2</v>
          </cell>
          <cell r="AR263">
            <v>0</v>
          </cell>
          <cell r="AS263">
            <v>0</v>
          </cell>
          <cell r="AT263">
            <v>0</v>
          </cell>
          <cell r="AU263">
            <v>0</v>
          </cell>
          <cell r="AV263">
            <v>0.75136612021857818</v>
          </cell>
          <cell r="AW263">
            <v>0</v>
          </cell>
          <cell r="AX263">
            <v>0</v>
          </cell>
          <cell r="AY263">
            <v>0.15573770491803351</v>
          </cell>
          <cell r="AZ263">
            <v>0</v>
          </cell>
          <cell r="BA263">
            <v>0</v>
          </cell>
          <cell r="BB263">
            <v>0</v>
          </cell>
          <cell r="BC263">
            <v>5.4644808743169598E-3</v>
          </cell>
          <cell r="BD263">
            <v>0</v>
          </cell>
          <cell r="BE263">
            <v>0</v>
          </cell>
          <cell r="BF263">
            <v>0</v>
          </cell>
          <cell r="BG263">
            <v>0</v>
          </cell>
          <cell r="BH263">
            <v>0</v>
          </cell>
          <cell r="BI263">
            <v>0</v>
          </cell>
          <cell r="BJ263">
            <v>0</v>
          </cell>
          <cell r="BK263">
            <v>0</v>
          </cell>
          <cell r="BL263">
            <v>4.6448087431694152E-2</v>
          </cell>
          <cell r="BM263">
            <v>0</v>
          </cell>
          <cell r="BN263">
            <v>6661.1999999999753</v>
          </cell>
          <cell r="BO263">
            <v>1</v>
          </cell>
          <cell r="BP263" t="str">
            <v>FORD WTW</v>
          </cell>
          <cell r="BQ263">
            <v>0.75136612021857818</v>
          </cell>
          <cell r="BR263" t="str">
            <v>GODDARDS GREEN WTW</v>
          </cell>
          <cell r="BS263">
            <v>0.15573770491803351</v>
          </cell>
        </row>
        <row r="264">
          <cell r="A264" t="str">
            <v>STOCKBRIDGE WTW</v>
          </cell>
          <cell r="K264">
            <v>27.2</v>
          </cell>
          <cell r="Q264">
            <v>367.2000000000001</v>
          </cell>
          <cell r="AG264">
            <v>680.00000000000057</v>
          </cell>
          <cell r="AH264">
            <v>0</v>
          </cell>
          <cell r="AI264">
            <v>0</v>
          </cell>
          <cell r="AJ264">
            <v>0</v>
          </cell>
          <cell r="AK264">
            <v>0</v>
          </cell>
          <cell r="AL264">
            <v>0</v>
          </cell>
          <cell r="AM264">
            <v>0</v>
          </cell>
          <cell r="AN264">
            <v>0</v>
          </cell>
          <cell r="AO264">
            <v>0</v>
          </cell>
          <cell r="AP264">
            <v>0</v>
          </cell>
          <cell r="AQ264">
            <v>2.5316455696202517E-2</v>
          </cell>
          <cell r="AR264">
            <v>0</v>
          </cell>
          <cell r="AS264">
            <v>0</v>
          </cell>
          <cell r="AT264">
            <v>0</v>
          </cell>
          <cell r="AU264">
            <v>0</v>
          </cell>
          <cell r="AV264">
            <v>0</v>
          </cell>
          <cell r="AW264">
            <v>0.34177215189873411</v>
          </cell>
          <cell r="AX264">
            <v>0</v>
          </cell>
          <cell r="AY264">
            <v>0</v>
          </cell>
          <cell r="AZ264">
            <v>0</v>
          </cell>
          <cell r="BA264">
            <v>0</v>
          </cell>
          <cell r="BB264">
            <v>0</v>
          </cell>
          <cell r="BC264">
            <v>0</v>
          </cell>
          <cell r="BD264">
            <v>0</v>
          </cell>
          <cell r="BE264">
            <v>0</v>
          </cell>
          <cell r="BF264">
            <v>0</v>
          </cell>
          <cell r="BG264">
            <v>0</v>
          </cell>
          <cell r="BH264">
            <v>0</v>
          </cell>
          <cell r="BI264">
            <v>0</v>
          </cell>
          <cell r="BJ264">
            <v>0</v>
          </cell>
          <cell r="BK264">
            <v>0</v>
          </cell>
          <cell r="BL264">
            <v>0</v>
          </cell>
          <cell r="BM264">
            <v>0.63291139240506344</v>
          </cell>
          <cell r="BN264">
            <v>1074.4000000000005</v>
          </cell>
          <cell r="BO264">
            <v>1</v>
          </cell>
          <cell r="BP264" t="str">
            <v>SLOWHILL COPSE MARCHWOOD WTW</v>
          </cell>
          <cell r="BQ264">
            <v>0.63291139240506344</v>
          </cell>
          <cell r="BR264" t="str">
            <v>FULLERTON WTW</v>
          </cell>
          <cell r="BS264">
            <v>0.34177215189873411</v>
          </cell>
        </row>
        <row r="265">
          <cell r="A265" t="str">
            <v>STOKE WTW</v>
          </cell>
          <cell r="D265">
            <v>72.8</v>
          </cell>
          <cell r="H265">
            <v>163.79999999999998</v>
          </cell>
          <cell r="V265">
            <v>1583.2000000000021</v>
          </cell>
          <cell r="X265">
            <v>72.8</v>
          </cell>
          <cell r="AA265">
            <v>664.20000000000016</v>
          </cell>
          <cell r="AD265">
            <v>286.59999999999991</v>
          </cell>
          <cell r="AH265">
            <v>0</v>
          </cell>
          <cell r="AI265">
            <v>0</v>
          </cell>
          <cell r="AJ265">
            <v>2.5603151157065466E-2</v>
          </cell>
          <cell r="AK265">
            <v>0</v>
          </cell>
          <cell r="AL265">
            <v>0</v>
          </cell>
          <cell r="AM265">
            <v>0</v>
          </cell>
          <cell r="AN265">
            <v>5.7607090103397297E-2</v>
          </cell>
          <cell r="AO265">
            <v>0</v>
          </cell>
          <cell r="AP265">
            <v>0</v>
          </cell>
          <cell r="AQ265">
            <v>0</v>
          </cell>
          <cell r="AR265">
            <v>0</v>
          </cell>
          <cell r="AS265">
            <v>0</v>
          </cell>
          <cell r="AT265">
            <v>0</v>
          </cell>
          <cell r="AU265">
            <v>0</v>
          </cell>
          <cell r="AV265">
            <v>0</v>
          </cell>
          <cell r="AW265">
            <v>0</v>
          </cell>
          <cell r="AX265">
            <v>0</v>
          </cell>
          <cell r="AY265">
            <v>0</v>
          </cell>
          <cell r="AZ265">
            <v>0</v>
          </cell>
          <cell r="BA265">
            <v>0</v>
          </cell>
          <cell r="BB265">
            <v>0.55679819933882013</v>
          </cell>
          <cell r="BC265">
            <v>0</v>
          </cell>
          <cell r="BD265">
            <v>2.5603151157065466E-2</v>
          </cell>
          <cell r="BE265">
            <v>0</v>
          </cell>
          <cell r="BF265">
            <v>0</v>
          </cell>
          <cell r="BG265">
            <v>0.23359358514454517</v>
          </cell>
          <cell r="BH265">
            <v>0</v>
          </cell>
          <cell r="BI265">
            <v>0</v>
          </cell>
          <cell r="BJ265">
            <v>0.1007948230991066</v>
          </cell>
          <cell r="BK265">
            <v>0</v>
          </cell>
          <cell r="BL265">
            <v>0</v>
          </cell>
          <cell r="BM265">
            <v>0</v>
          </cell>
          <cell r="BN265">
            <v>2843.4000000000019</v>
          </cell>
          <cell r="BO265">
            <v>1</v>
          </cell>
          <cell r="BP265" t="str">
            <v>GRAVESEND WTW</v>
          </cell>
          <cell r="BQ265">
            <v>0.55679819933882013</v>
          </cell>
          <cell r="BR265" t="str">
            <v>MOTNEY HILL WTW</v>
          </cell>
          <cell r="BS265">
            <v>0.23359358514454517</v>
          </cell>
        </row>
        <row r="266">
          <cell r="A266" t="str">
            <v>STONE GREEN STONE IN OXNEY WTW</v>
          </cell>
          <cell r="D266">
            <v>598.40000000000043</v>
          </cell>
          <cell r="AH266">
            <v>0</v>
          </cell>
          <cell r="AI266">
            <v>0</v>
          </cell>
          <cell r="AJ266">
            <v>1</v>
          </cell>
          <cell r="AK266">
            <v>0</v>
          </cell>
          <cell r="AL266">
            <v>0</v>
          </cell>
          <cell r="AM266">
            <v>0</v>
          </cell>
          <cell r="AN266">
            <v>0</v>
          </cell>
          <cell r="AO266">
            <v>0</v>
          </cell>
          <cell r="AP266">
            <v>0</v>
          </cell>
          <cell r="AQ266">
            <v>0</v>
          </cell>
          <cell r="AR266">
            <v>0</v>
          </cell>
          <cell r="AS266">
            <v>0</v>
          </cell>
          <cell r="AT266">
            <v>0</v>
          </cell>
          <cell r="AU266">
            <v>0</v>
          </cell>
          <cell r="AV266">
            <v>0</v>
          </cell>
          <cell r="AW266">
            <v>0</v>
          </cell>
          <cell r="AX266">
            <v>0</v>
          </cell>
          <cell r="AY266">
            <v>0</v>
          </cell>
          <cell r="AZ266">
            <v>0</v>
          </cell>
          <cell r="BA266">
            <v>0</v>
          </cell>
          <cell r="BB266">
            <v>0</v>
          </cell>
          <cell r="BC266">
            <v>0</v>
          </cell>
          <cell r="BD266">
            <v>0</v>
          </cell>
          <cell r="BE266">
            <v>0</v>
          </cell>
          <cell r="BF266">
            <v>0</v>
          </cell>
          <cell r="BG266">
            <v>0</v>
          </cell>
          <cell r="BH266">
            <v>0</v>
          </cell>
          <cell r="BI266">
            <v>0</v>
          </cell>
          <cell r="BJ266">
            <v>0</v>
          </cell>
          <cell r="BK266">
            <v>0</v>
          </cell>
          <cell r="BL266">
            <v>0</v>
          </cell>
          <cell r="BM266">
            <v>0</v>
          </cell>
          <cell r="BN266">
            <v>598.40000000000043</v>
          </cell>
          <cell r="BO266">
            <v>1</v>
          </cell>
          <cell r="BP266" t="str">
            <v>ASHFORD WTW</v>
          </cell>
          <cell r="BQ266">
            <v>1</v>
          </cell>
          <cell r="BS266"/>
        </row>
        <row r="267">
          <cell r="A267" t="str">
            <v>STONE HILL ROAD EGERTON WTW</v>
          </cell>
          <cell r="D267">
            <v>2402.5999999999963</v>
          </cell>
          <cell r="M267">
            <v>131.79999999999998</v>
          </cell>
          <cell r="AH267">
            <v>0</v>
          </cell>
          <cell r="AI267">
            <v>0</v>
          </cell>
          <cell r="AJ267">
            <v>0.94799558080808066</v>
          </cell>
          <cell r="AK267">
            <v>0</v>
          </cell>
          <cell r="AL267">
            <v>0</v>
          </cell>
          <cell r="AM267">
            <v>0</v>
          </cell>
          <cell r="AN267">
            <v>0</v>
          </cell>
          <cell r="AO267">
            <v>0</v>
          </cell>
          <cell r="AP267">
            <v>0</v>
          </cell>
          <cell r="AQ267">
            <v>0</v>
          </cell>
          <cell r="AR267">
            <v>0</v>
          </cell>
          <cell r="AS267">
            <v>5.2004419191919261E-2</v>
          </cell>
          <cell r="AT267">
            <v>0</v>
          </cell>
          <cell r="AU267">
            <v>0</v>
          </cell>
          <cell r="AV267">
            <v>0</v>
          </cell>
          <cell r="AW267">
            <v>0</v>
          </cell>
          <cell r="AX267">
            <v>0</v>
          </cell>
          <cell r="AY267">
            <v>0</v>
          </cell>
          <cell r="AZ267">
            <v>0</v>
          </cell>
          <cell r="BA267">
            <v>0</v>
          </cell>
          <cell r="BB267">
            <v>0</v>
          </cell>
          <cell r="BC267">
            <v>0</v>
          </cell>
          <cell r="BD267">
            <v>0</v>
          </cell>
          <cell r="BE267">
            <v>0</v>
          </cell>
          <cell r="BF267">
            <v>0</v>
          </cell>
          <cell r="BG267">
            <v>0</v>
          </cell>
          <cell r="BH267">
            <v>0</v>
          </cell>
          <cell r="BI267">
            <v>0</v>
          </cell>
          <cell r="BJ267">
            <v>0</v>
          </cell>
          <cell r="BK267">
            <v>0</v>
          </cell>
          <cell r="BL267">
            <v>0</v>
          </cell>
          <cell r="BM267">
            <v>0</v>
          </cell>
          <cell r="BN267">
            <v>2534.3999999999965</v>
          </cell>
          <cell r="BO267">
            <v>1</v>
          </cell>
          <cell r="BP267" t="str">
            <v>ASHFORD WTW</v>
          </cell>
          <cell r="BQ267">
            <v>0.94799558080808066</v>
          </cell>
          <cell r="BR267" t="str">
            <v>CANTERBURY WTW</v>
          </cell>
          <cell r="BS267">
            <v>5.2004419191919261E-2</v>
          </cell>
        </row>
        <row r="268">
          <cell r="A268" t="str">
            <v>STONEGATE WTW</v>
          </cell>
          <cell r="D268">
            <v>436.79999999999984</v>
          </cell>
          <cell r="P268">
            <v>18.2</v>
          </cell>
          <cell r="W268">
            <v>982.80000000000098</v>
          </cell>
          <cell r="AH268">
            <v>0</v>
          </cell>
          <cell r="AI268">
            <v>0</v>
          </cell>
          <cell r="AJ268">
            <v>0.30379746835443011</v>
          </cell>
          <cell r="AK268">
            <v>0</v>
          </cell>
          <cell r="AL268">
            <v>0</v>
          </cell>
          <cell r="AM268">
            <v>0</v>
          </cell>
          <cell r="AN268">
            <v>0</v>
          </cell>
          <cell r="AO268">
            <v>0</v>
          </cell>
          <cell r="AP268">
            <v>0</v>
          </cell>
          <cell r="AQ268">
            <v>0</v>
          </cell>
          <cell r="AR268">
            <v>0</v>
          </cell>
          <cell r="AS268">
            <v>0</v>
          </cell>
          <cell r="AT268">
            <v>0</v>
          </cell>
          <cell r="AU268">
            <v>0</v>
          </cell>
          <cell r="AV268">
            <v>1.2658227848101257E-2</v>
          </cell>
          <cell r="AW268">
            <v>0</v>
          </cell>
          <cell r="AX268">
            <v>0</v>
          </cell>
          <cell r="AY268">
            <v>0</v>
          </cell>
          <cell r="AZ268">
            <v>0</v>
          </cell>
          <cell r="BA268">
            <v>0</v>
          </cell>
          <cell r="BB268">
            <v>0</v>
          </cell>
          <cell r="BC268">
            <v>0.68354430379746867</v>
          </cell>
          <cell r="BD268">
            <v>0</v>
          </cell>
          <cell r="BE268">
            <v>0</v>
          </cell>
          <cell r="BF268">
            <v>0</v>
          </cell>
          <cell r="BG268">
            <v>0</v>
          </cell>
          <cell r="BH268">
            <v>0</v>
          </cell>
          <cell r="BI268">
            <v>0</v>
          </cell>
          <cell r="BJ268">
            <v>0</v>
          </cell>
          <cell r="BK268">
            <v>0</v>
          </cell>
          <cell r="BL268">
            <v>0</v>
          </cell>
          <cell r="BM268">
            <v>0</v>
          </cell>
          <cell r="BN268">
            <v>1437.8000000000009</v>
          </cell>
          <cell r="BO268">
            <v>1</v>
          </cell>
          <cell r="BP268" t="str">
            <v>HAILSHAM NORTH WTW</v>
          </cell>
          <cell r="BQ268">
            <v>0.68354430379746867</v>
          </cell>
          <cell r="BR268" t="str">
            <v>ASHFORD WTW</v>
          </cell>
          <cell r="BS268">
            <v>0.30379746835443011</v>
          </cell>
        </row>
        <row r="269">
          <cell r="A269" t="str">
            <v>STORRINGTON WTW</v>
          </cell>
          <cell r="H269">
            <v>218.40000000000003</v>
          </cell>
          <cell r="K269">
            <v>3407.8000000000065</v>
          </cell>
          <cell r="N269">
            <v>54.6</v>
          </cell>
          <cell r="P269">
            <v>10555.199999999975</v>
          </cell>
          <cell r="S269">
            <v>2160.7999999999984</v>
          </cell>
          <cell r="V269">
            <v>54.6</v>
          </cell>
          <cell r="W269">
            <v>473.2</v>
          </cell>
          <cell r="X269">
            <v>109.2</v>
          </cell>
          <cell r="AF269">
            <v>209.30000000000004</v>
          </cell>
          <cell r="AG269">
            <v>27.2</v>
          </cell>
          <cell r="AH269">
            <v>0</v>
          </cell>
          <cell r="AI269">
            <v>0</v>
          </cell>
          <cell r="AJ269">
            <v>0</v>
          </cell>
          <cell r="AK269">
            <v>0</v>
          </cell>
          <cell r="AL269">
            <v>0</v>
          </cell>
          <cell r="AM269">
            <v>0</v>
          </cell>
          <cell r="AN269">
            <v>1.2645987620365614E-2</v>
          </cell>
          <cell r="AO269">
            <v>0</v>
          </cell>
          <cell r="AP269">
            <v>0</v>
          </cell>
          <cell r="AQ269">
            <v>0.19732141306173084</v>
          </cell>
          <cell r="AR269">
            <v>0</v>
          </cell>
          <cell r="AS269">
            <v>0</v>
          </cell>
          <cell r="AT269">
            <v>3.1614969050914031E-3</v>
          </cell>
          <cell r="AU269">
            <v>0</v>
          </cell>
          <cell r="AV269">
            <v>0.61117641268536083</v>
          </cell>
          <cell r="AW269">
            <v>0</v>
          </cell>
          <cell r="AX269">
            <v>0</v>
          </cell>
          <cell r="AY269">
            <v>0.12511652953336078</v>
          </cell>
          <cell r="AZ269">
            <v>0</v>
          </cell>
          <cell r="BA269">
            <v>0</v>
          </cell>
          <cell r="BB269">
            <v>3.1614969050914031E-3</v>
          </cell>
          <cell r="BC269">
            <v>2.7399639844125492E-2</v>
          </cell>
          <cell r="BD269">
            <v>6.3229938101828061E-3</v>
          </cell>
          <cell r="BE269">
            <v>0</v>
          </cell>
          <cell r="BF269">
            <v>0</v>
          </cell>
          <cell r="BG269">
            <v>0</v>
          </cell>
          <cell r="BH269">
            <v>0</v>
          </cell>
          <cell r="BI269">
            <v>0</v>
          </cell>
          <cell r="BJ269">
            <v>0</v>
          </cell>
          <cell r="BK269">
            <v>0</v>
          </cell>
          <cell r="BL269">
            <v>1.2119071469517047E-2</v>
          </cell>
          <cell r="BM269">
            <v>1.5749581651737393E-3</v>
          </cell>
          <cell r="BN269">
            <v>17270.299999999981</v>
          </cell>
          <cell r="BO269">
            <v>1</v>
          </cell>
          <cell r="BP269" t="str">
            <v>FORD WTW</v>
          </cell>
          <cell r="BQ269">
            <v>0.61117641268536083</v>
          </cell>
          <cell r="BR269" t="str">
            <v>BUDDS FARM HAVANT WTW</v>
          </cell>
          <cell r="BS269">
            <v>0.19732141306173084</v>
          </cell>
        </row>
        <row r="270">
          <cell r="A270" t="str">
            <v>STUBBS LANE BREDE WTW</v>
          </cell>
          <cell r="D270">
            <v>3109.8999999999874</v>
          </cell>
          <cell r="W270">
            <v>1033.600000000001</v>
          </cell>
          <cell r="AF270">
            <v>13.6</v>
          </cell>
          <cell r="AH270">
            <v>0</v>
          </cell>
          <cell r="AI270">
            <v>0</v>
          </cell>
          <cell r="AJ270">
            <v>0.74809362295831128</v>
          </cell>
          <cell r="AK270">
            <v>0</v>
          </cell>
          <cell r="AL270">
            <v>0</v>
          </cell>
          <cell r="AM270">
            <v>0</v>
          </cell>
          <cell r="AN270">
            <v>0</v>
          </cell>
          <cell r="AO270">
            <v>0</v>
          </cell>
          <cell r="AP270">
            <v>0</v>
          </cell>
          <cell r="AQ270">
            <v>0</v>
          </cell>
          <cell r="AR270">
            <v>0</v>
          </cell>
          <cell r="AS270">
            <v>0</v>
          </cell>
          <cell r="AT270">
            <v>0</v>
          </cell>
          <cell r="AU270">
            <v>0</v>
          </cell>
          <cell r="AV270">
            <v>0</v>
          </cell>
          <cell r="AW270">
            <v>0</v>
          </cell>
          <cell r="AX270">
            <v>0</v>
          </cell>
          <cell r="AY270">
            <v>0</v>
          </cell>
          <cell r="AZ270">
            <v>0</v>
          </cell>
          <cell r="BA270">
            <v>0</v>
          </cell>
          <cell r="BB270">
            <v>0</v>
          </cell>
          <cell r="BC270">
            <v>0.24863486565153686</v>
          </cell>
          <cell r="BD270">
            <v>0</v>
          </cell>
          <cell r="BE270">
            <v>0</v>
          </cell>
          <cell r="BF270">
            <v>0</v>
          </cell>
          <cell r="BG270">
            <v>0</v>
          </cell>
          <cell r="BH270">
            <v>0</v>
          </cell>
          <cell r="BI270">
            <v>0</v>
          </cell>
          <cell r="BJ270">
            <v>0</v>
          </cell>
          <cell r="BK270">
            <v>0</v>
          </cell>
          <cell r="BL270">
            <v>3.2715113901517975E-3</v>
          </cell>
          <cell r="BM270">
            <v>0</v>
          </cell>
          <cell r="BN270">
            <v>4157.0999999999885</v>
          </cell>
          <cell r="BO270">
            <v>1</v>
          </cell>
          <cell r="BP270" t="str">
            <v>ASHFORD WTW</v>
          </cell>
          <cell r="BQ270">
            <v>0.74809362295831128</v>
          </cell>
          <cell r="BR270" t="str">
            <v>HAILSHAM NORTH WTW</v>
          </cell>
          <cell r="BS270">
            <v>0.24863486565153686</v>
          </cell>
        </row>
        <row r="271">
          <cell r="A271" t="str">
            <v>SUMMER LANE PAGHAM WTW</v>
          </cell>
          <cell r="K271">
            <v>4549.9999999999791</v>
          </cell>
          <cell r="P271">
            <v>2693.5999999999972</v>
          </cell>
          <cell r="S271">
            <v>36.4</v>
          </cell>
          <cell r="AG271">
            <v>54.599999999999994</v>
          </cell>
          <cell r="AH271">
            <v>0</v>
          </cell>
          <cell r="AI271">
            <v>0</v>
          </cell>
          <cell r="AJ271">
            <v>0</v>
          </cell>
          <cell r="AK271">
            <v>0</v>
          </cell>
          <cell r="AL271">
            <v>0</v>
          </cell>
          <cell r="AM271">
            <v>0</v>
          </cell>
          <cell r="AN271">
            <v>0</v>
          </cell>
          <cell r="AO271">
            <v>0</v>
          </cell>
          <cell r="AP271">
            <v>0</v>
          </cell>
          <cell r="AQ271">
            <v>0.62034739454094201</v>
          </cell>
          <cell r="AR271">
            <v>0</v>
          </cell>
          <cell r="AS271">
            <v>0</v>
          </cell>
          <cell r="AT271">
            <v>0</v>
          </cell>
          <cell r="AU271">
            <v>0</v>
          </cell>
          <cell r="AV271">
            <v>0.36724565756823901</v>
          </cell>
          <cell r="AW271">
            <v>0</v>
          </cell>
          <cell r="AX271">
            <v>0</v>
          </cell>
          <cell r="AY271">
            <v>4.962779156327559E-3</v>
          </cell>
          <cell r="AZ271">
            <v>0</v>
          </cell>
          <cell r="BA271">
            <v>0</v>
          </cell>
          <cell r="BB271">
            <v>0</v>
          </cell>
          <cell r="BC271">
            <v>0</v>
          </cell>
          <cell r="BD271">
            <v>0</v>
          </cell>
          <cell r="BE271">
            <v>0</v>
          </cell>
          <cell r="BF271">
            <v>0</v>
          </cell>
          <cell r="BG271">
            <v>0</v>
          </cell>
          <cell r="BH271">
            <v>0</v>
          </cell>
          <cell r="BI271">
            <v>0</v>
          </cell>
          <cell r="BJ271">
            <v>0</v>
          </cell>
          <cell r="BK271">
            <v>0</v>
          </cell>
          <cell r="BL271">
            <v>0</v>
          </cell>
          <cell r="BM271">
            <v>7.4441687344913377E-3</v>
          </cell>
          <cell r="BN271">
            <v>7334.5999999999767</v>
          </cell>
          <cell r="BO271">
            <v>1</v>
          </cell>
          <cell r="BP271" t="str">
            <v>BUDDS FARM HAVANT WTW</v>
          </cell>
          <cell r="BQ271">
            <v>0.62034739454094201</v>
          </cell>
          <cell r="BR271" t="str">
            <v>FORD WTW</v>
          </cell>
          <cell r="BS271">
            <v>0.36724565756823901</v>
          </cell>
        </row>
        <row r="272">
          <cell r="A272" t="str">
            <v>SUTTON VALENCE WTW</v>
          </cell>
          <cell r="C272">
            <v>27.2</v>
          </cell>
          <cell r="D272">
            <v>54.4</v>
          </cell>
          <cell r="H272">
            <v>203.99999999999994</v>
          </cell>
          <cell r="V272">
            <v>394.40000000000015</v>
          </cell>
          <cell r="X272">
            <v>784.40000000000066</v>
          </cell>
          <cell r="AA272">
            <v>680.00000000000057</v>
          </cell>
          <cell r="AH272">
            <v>0</v>
          </cell>
          <cell r="AI272">
            <v>1.2684200708822974E-2</v>
          </cell>
          <cell r="AJ272">
            <v>2.5368401417645948E-2</v>
          </cell>
          <cell r="AK272">
            <v>0</v>
          </cell>
          <cell r="AL272">
            <v>0</v>
          </cell>
          <cell r="AM272">
            <v>0</v>
          </cell>
          <cell r="AN272">
            <v>9.5131505316172288E-2</v>
          </cell>
          <cell r="AO272">
            <v>0</v>
          </cell>
          <cell r="AP272">
            <v>0</v>
          </cell>
          <cell r="AQ272">
            <v>0</v>
          </cell>
          <cell r="AR272">
            <v>0</v>
          </cell>
          <cell r="AS272">
            <v>0</v>
          </cell>
          <cell r="AT272">
            <v>0</v>
          </cell>
          <cell r="AU272">
            <v>0</v>
          </cell>
          <cell r="AV272">
            <v>0</v>
          </cell>
          <cell r="AW272">
            <v>0</v>
          </cell>
          <cell r="AX272">
            <v>0</v>
          </cell>
          <cell r="AY272">
            <v>0</v>
          </cell>
          <cell r="AZ272">
            <v>0</v>
          </cell>
          <cell r="BA272">
            <v>0</v>
          </cell>
          <cell r="BB272">
            <v>0.1839209102779332</v>
          </cell>
          <cell r="BC272">
            <v>0</v>
          </cell>
          <cell r="BD272">
            <v>0.3657899645588511</v>
          </cell>
          <cell r="BE272">
            <v>0</v>
          </cell>
          <cell r="BF272">
            <v>0</v>
          </cell>
          <cell r="BG272">
            <v>0.31710501772057464</v>
          </cell>
          <cell r="BH272">
            <v>0</v>
          </cell>
          <cell r="BI272">
            <v>0</v>
          </cell>
          <cell r="BJ272">
            <v>0</v>
          </cell>
          <cell r="BK272">
            <v>0</v>
          </cell>
          <cell r="BL272">
            <v>0</v>
          </cell>
          <cell r="BM272">
            <v>0</v>
          </cell>
          <cell r="BN272">
            <v>2144.400000000001</v>
          </cell>
          <cell r="BO272">
            <v>1</v>
          </cell>
          <cell r="BP272" t="str">
            <v>HAM HILL WTW</v>
          </cell>
          <cell r="BQ272">
            <v>0.3657899645588511</v>
          </cell>
          <cell r="BR272" t="str">
            <v>MOTNEY HILL WTW</v>
          </cell>
          <cell r="BS272">
            <v>0.31710501772057464</v>
          </cell>
        </row>
        <row r="273">
          <cell r="A273" t="str">
            <v>SWALECLIFFE WTW</v>
          </cell>
          <cell r="D273">
            <v>35616.899999999696</v>
          </cell>
          <cell r="G273">
            <v>27.3</v>
          </cell>
          <cell r="H273">
            <v>900.89999999999952</v>
          </cell>
          <cell r="L273">
            <v>54.6</v>
          </cell>
          <cell r="M273">
            <v>3084.7000000000048</v>
          </cell>
          <cell r="X273">
            <v>1119.2999999999993</v>
          </cell>
          <cell r="Y273">
            <v>2948.4000000000037</v>
          </cell>
          <cell r="AA273">
            <v>327.60000000000008</v>
          </cell>
          <cell r="AD273">
            <v>1392.2999999999988</v>
          </cell>
          <cell r="AH273">
            <v>0</v>
          </cell>
          <cell r="AI273">
            <v>0</v>
          </cell>
          <cell r="AJ273">
            <v>0.78327102392681058</v>
          </cell>
          <cell r="AK273">
            <v>0</v>
          </cell>
          <cell r="AL273">
            <v>0</v>
          </cell>
          <cell r="AM273">
            <v>6.0036945812808279E-4</v>
          </cell>
          <cell r="AN273">
            <v>1.9812192118226719E-2</v>
          </cell>
          <cell r="AO273">
            <v>0</v>
          </cell>
          <cell r="AP273">
            <v>0</v>
          </cell>
          <cell r="AQ273">
            <v>0</v>
          </cell>
          <cell r="AR273">
            <v>1.2007389162561656E-3</v>
          </cell>
          <cell r="AS273">
            <v>6.7837350457424894E-2</v>
          </cell>
          <cell r="AT273">
            <v>0</v>
          </cell>
          <cell r="AU273">
            <v>0</v>
          </cell>
          <cell r="AV273">
            <v>0</v>
          </cell>
          <cell r="AW273">
            <v>0</v>
          </cell>
          <cell r="AX273">
            <v>0</v>
          </cell>
          <cell r="AY273">
            <v>0</v>
          </cell>
          <cell r="AZ273">
            <v>0</v>
          </cell>
          <cell r="BA273">
            <v>0</v>
          </cell>
          <cell r="BB273">
            <v>0</v>
          </cell>
          <cell r="BC273">
            <v>0</v>
          </cell>
          <cell r="BD273">
            <v>2.4615147783251377E-2</v>
          </cell>
          <cell r="BE273">
            <v>6.4839901477833015E-2</v>
          </cell>
          <cell r="BF273">
            <v>0</v>
          </cell>
          <cell r="BG273">
            <v>7.2044334975369948E-3</v>
          </cell>
          <cell r="BH273">
            <v>0</v>
          </cell>
          <cell r="BI273">
            <v>0</v>
          </cell>
          <cell r="BJ273">
            <v>3.0618842364532193E-2</v>
          </cell>
          <cell r="BK273">
            <v>0</v>
          </cell>
          <cell r="BL273">
            <v>0</v>
          </cell>
          <cell r="BM273">
            <v>0</v>
          </cell>
          <cell r="BN273">
            <v>45471.999999999702</v>
          </cell>
          <cell r="BO273">
            <v>1</v>
          </cell>
          <cell r="BP273" t="str">
            <v>ASHFORD WTW</v>
          </cell>
          <cell r="BQ273">
            <v>0.78327102392681058</v>
          </cell>
          <cell r="BR273" t="str">
            <v>CANTERBURY WTW</v>
          </cell>
          <cell r="BS273">
            <v>6.7837350457424894E-2</v>
          </cell>
        </row>
        <row r="274">
          <cell r="A274" t="str">
            <v>TANGMERE WTW</v>
          </cell>
          <cell r="K274">
            <v>4695.5000000000146</v>
          </cell>
          <cell r="N274">
            <v>27.3</v>
          </cell>
          <cell r="P274">
            <v>3684.300000000007</v>
          </cell>
          <cell r="S274">
            <v>54.6</v>
          </cell>
          <cell r="AC274">
            <v>27.3</v>
          </cell>
          <cell r="AF274">
            <v>81.8</v>
          </cell>
          <cell r="AG274">
            <v>163.80000000000001</v>
          </cell>
          <cell r="AH274">
            <v>0</v>
          </cell>
          <cell r="AI274">
            <v>0</v>
          </cell>
          <cell r="AJ274">
            <v>0</v>
          </cell>
          <cell r="AK274">
            <v>0</v>
          </cell>
          <cell r="AL274">
            <v>0</v>
          </cell>
          <cell r="AM274">
            <v>0</v>
          </cell>
          <cell r="AN274">
            <v>0</v>
          </cell>
          <cell r="AO274">
            <v>0</v>
          </cell>
          <cell r="AP274">
            <v>0</v>
          </cell>
          <cell r="AQ274">
            <v>0.53757470290568588</v>
          </cell>
          <cell r="AR274">
            <v>0</v>
          </cell>
          <cell r="AS274">
            <v>0</v>
          </cell>
          <cell r="AT274">
            <v>3.1255008815515234E-3</v>
          </cell>
          <cell r="AU274">
            <v>0</v>
          </cell>
          <cell r="AV274">
            <v>0.42180523435532236</v>
          </cell>
          <cell r="AW274">
            <v>0</v>
          </cell>
          <cell r="AX274">
            <v>0</v>
          </cell>
          <cell r="AY274">
            <v>6.2510017631030469E-3</v>
          </cell>
          <cell r="AZ274">
            <v>0</v>
          </cell>
          <cell r="BA274">
            <v>0</v>
          </cell>
          <cell r="BB274">
            <v>0</v>
          </cell>
          <cell r="BC274">
            <v>0</v>
          </cell>
          <cell r="BD274">
            <v>0</v>
          </cell>
          <cell r="BE274">
            <v>0</v>
          </cell>
          <cell r="BF274">
            <v>0</v>
          </cell>
          <cell r="BG274">
            <v>0</v>
          </cell>
          <cell r="BH274">
            <v>0</v>
          </cell>
          <cell r="BI274">
            <v>3.1255008815515234E-3</v>
          </cell>
          <cell r="BJ274">
            <v>0</v>
          </cell>
          <cell r="BK274">
            <v>0</v>
          </cell>
          <cell r="BL274">
            <v>9.3650539234767256E-3</v>
          </cell>
          <cell r="BM274">
            <v>1.8753005289309142E-2</v>
          </cell>
          <cell r="BN274">
            <v>8734.6000000000204</v>
          </cell>
          <cell r="BO274">
            <v>1</v>
          </cell>
          <cell r="BP274" t="str">
            <v>BUDDS FARM HAVANT WTW</v>
          </cell>
          <cell r="BQ274">
            <v>0.53757470290568588</v>
          </cell>
          <cell r="BR274" t="str">
            <v>FORD WTW</v>
          </cell>
          <cell r="BS274">
            <v>0.42180523435532236</v>
          </cell>
        </row>
        <row r="275">
          <cell r="A275" t="str">
            <v>TENTERDEN WTW</v>
          </cell>
          <cell r="D275">
            <v>12838.499999999898</v>
          </cell>
          <cell r="H275">
            <v>382.00000000000011</v>
          </cell>
          <cell r="M275">
            <v>900.89999999999952</v>
          </cell>
          <cell r="X275">
            <v>191.10000000000002</v>
          </cell>
          <cell r="AA275">
            <v>54.6</v>
          </cell>
          <cell r="AD275">
            <v>54.6</v>
          </cell>
          <cell r="AH275">
            <v>0</v>
          </cell>
          <cell r="AI275">
            <v>0</v>
          </cell>
          <cell r="AJ275">
            <v>0.89022098643017034</v>
          </cell>
          <cell r="AK275">
            <v>0</v>
          </cell>
          <cell r="AL275">
            <v>0</v>
          </cell>
          <cell r="AM275">
            <v>0</v>
          </cell>
          <cell r="AN275">
            <v>2.6487862041229729E-2</v>
          </cell>
          <cell r="AO275">
            <v>0</v>
          </cell>
          <cell r="AP275">
            <v>0</v>
          </cell>
          <cell r="AQ275">
            <v>0</v>
          </cell>
          <cell r="AR275">
            <v>0</v>
          </cell>
          <cell r="AS275">
            <v>6.2468363646449851E-2</v>
          </cell>
          <cell r="AT275">
            <v>0</v>
          </cell>
          <cell r="AU275">
            <v>0</v>
          </cell>
          <cell r="AV275">
            <v>0</v>
          </cell>
          <cell r="AW275">
            <v>0</v>
          </cell>
          <cell r="AX275">
            <v>0</v>
          </cell>
          <cell r="AY275">
            <v>0</v>
          </cell>
          <cell r="AZ275">
            <v>0</v>
          </cell>
          <cell r="BA275">
            <v>0</v>
          </cell>
          <cell r="BB275">
            <v>0</v>
          </cell>
          <cell r="BC275">
            <v>0</v>
          </cell>
          <cell r="BD275">
            <v>1.3250865015913613E-2</v>
          </cell>
          <cell r="BE275">
            <v>0</v>
          </cell>
          <cell r="BF275">
            <v>0</v>
          </cell>
          <cell r="BG275">
            <v>3.785961433118175E-3</v>
          </cell>
          <cell r="BH275">
            <v>0</v>
          </cell>
          <cell r="BI275">
            <v>0</v>
          </cell>
          <cell r="BJ275">
            <v>3.785961433118175E-3</v>
          </cell>
          <cell r="BK275">
            <v>0</v>
          </cell>
          <cell r="BL275">
            <v>0</v>
          </cell>
          <cell r="BM275">
            <v>0</v>
          </cell>
          <cell r="BN275">
            <v>14421.699999999899</v>
          </cell>
          <cell r="BO275">
            <v>1</v>
          </cell>
          <cell r="BP275" t="str">
            <v>ASHFORD WTW</v>
          </cell>
          <cell r="BQ275">
            <v>0.89022098643017034</v>
          </cell>
          <cell r="BR275" t="str">
            <v>CANTERBURY WTW</v>
          </cell>
          <cell r="BS275">
            <v>6.2468363646449851E-2</v>
          </cell>
        </row>
        <row r="276">
          <cell r="A276" t="str">
            <v>TEYNHAM WTW</v>
          </cell>
          <cell r="D276">
            <v>81.900000000000006</v>
          </cell>
          <cell r="H276">
            <v>27.3</v>
          </cell>
          <cell r="AD276">
            <v>5478.2000000000207</v>
          </cell>
          <cell r="AH276">
            <v>0</v>
          </cell>
          <cell r="AI276">
            <v>0</v>
          </cell>
          <cell r="AJ276">
            <v>1.4657980456026006E-2</v>
          </cell>
          <cell r="AK276">
            <v>0</v>
          </cell>
          <cell r="AL276">
            <v>0</v>
          </cell>
          <cell r="AM276">
            <v>0</v>
          </cell>
          <cell r="AN276">
            <v>4.8859934853420018E-3</v>
          </cell>
          <cell r="AO276">
            <v>0</v>
          </cell>
          <cell r="AP276">
            <v>0</v>
          </cell>
          <cell r="AQ276">
            <v>0</v>
          </cell>
          <cell r="AR276">
            <v>0</v>
          </cell>
          <cell r="AS276">
            <v>0</v>
          </cell>
          <cell r="AT276">
            <v>0</v>
          </cell>
          <cell r="AU276">
            <v>0</v>
          </cell>
          <cell r="AV276">
            <v>0</v>
          </cell>
          <cell r="AW276">
            <v>0</v>
          </cell>
          <cell r="AX276">
            <v>0</v>
          </cell>
          <cell r="AY276">
            <v>0</v>
          </cell>
          <cell r="AZ276">
            <v>0</v>
          </cell>
          <cell r="BA276">
            <v>0</v>
          </cell>
          <cell r="BB276">
            <v>0</v>
          </cell>
          <cell r="BC276">
            <v>0</v>
          </cell>
          <cell r="BD276">
            <v>0</v>
          </cell>
          <cell r="BE276">
            <v>0</v>
          </cell>
          <cell r="BF276">
            <v>0</v>
          </cell>
          <cell r="BG276">
            <v>0</v>
          </cell>
          <cell r="BH276">
            <v>0</v>
          </cell>
          <cell r="BI276">
            <v>0</v>
          </cell>
          <cell r="BJ276">
            <v>0.98045602605863202</v>
          </cell>
          <cell r="BK276">
            <v>0</v>
          </cell>
          <cell r="BL276">
            <v>0</v>
          </cell>
          <cell r="BM276">
            <v>0</v>
          </cell>
          <cell r="BN276">
            <v>5587.4000000000206</v>
          </cell>
          <cell r="BO276">
            <v>1</v>
          </cell>
          <cell r="BP276" t="str">
            <v>QUEENBOROUGH WTW</v>
          </cell>
          <cell r="BQ276">
            <v>0.98045602605863202</v>
          </cell>
          <cell r="BR276" t="str">
            <v>ASHFORD WTW</v>
          </cell>
          <cell r="BS276">
            <v>1.4657980456026006E-2</v>
          </cell>
        </row>
        <row r="277">
          <cell r="A277" t="str">
            <v>THORNHAM WTW</v>
          </cell>
          <cell r="J277">
            <v>54.6</v>
          </cell>
          <cell r="K277">
            <v>13595.099999999909</v>
          </cell>
          <cell r="P277">
            <v>109.2</v>
          </cell>
          <cell r="W277">
            <v>109.2</v>
          </cell>
          <cell r="AC277">
            <v>1091.9999999999993</v>
          </cell>
          <cell r="AG277">
            <v>9768.7999999999902</v>
          </cell>
          <cell r="AH277">
            <v>0</v>
          </cell>
          <cell r="AI277">
            <v>0</v>
          </cell>
          <cell r="AJ277">
            <v>0</v>
          </cell>
          <cell r="AK277">
            <v>0</v>
          </cell>
          <cell r="AL277">
            <v>0</v>
          </cell>
          <cell r="AM277">
            <v>0</v>
          </cell>
          <cell r="AN277">
            <v>0</v>
          </cell>
          <cell r="AO277">
            <v>0</v>
          </cell>
          <cell r="AP277">
            <v>2.2079429331672749E-3</v>
          </cell>
          <cell r="AQ277">
            <v>0.54976565880406991</v>
          </cell>
          <cell r="AR277">
            <v>0</v>
          </cell>
          <cell r="AS277">
            <v>0</v>
          </cell>
          <cell r="AT277">
            <v>0</v>
          </cell>
          <cell r="AU277">
            <v>0</v>
          </cell>
          <cell r="AV277">
            <v>4.4158858663345497E-3</v>
          </cell>
          <cell r="AW277">
            <v>0</v>
          </cell>
          <cell r="AX277">
            <v>0</v>
          </cell>
          <cell r="AY277">
            <v>0</v>
          </cell>
          <cell r="AZ277">
            <v>0</v>
          </cell>
          <cell r="BA277">
            <v>0</v>
          </cell>
          <cell r="BB277">
            <v>0</v>
          </cell>
          <cell r="BC277">
            <v>4.4158858663345497E-3</v>
          </cell>
          <cell r="BD277">
            <v>0</v>
          </cell>
          <cell r="BE277">
            <v>0</v>
          </cell>
          <cell r="BF277">
            <v>0</v>
          </cell>
          <cell r="BG277">
            <v>0</v>
          </cell>
          <cell r="BH277">
            <v>0</v>
          </cell>
          <cell r="BI277">
            <v>4.4158858663345471E-2</v>
          </cell>
          <cell r="BJ277">
            <v>0</v>
          </cell>
          <cell r="BK277">
            <v>0</v>
          </cell>
          <cell r="BL277">
            <v>0</v>
          </cell>
          <cell r="BM277">
            <v>0.39503576786674821</v>
          </cell>
          <cell r="BN277">
            <v>24728.8999999999</v>
          </cell>
          <cell r="BO277">
            <v>1</v>
          </cell>
          <cell r="BP277" t="str">
            <v>BUDDS FARM HAVANT WTW</v>
          </cell>
          <cell r="BQ277">
            <v>0.54976565880406991</v>
          </cell>
          <cell r="BR277" t="str">
            <v>SLOWHILL COPSE MARCHWOOD WTW</v>
          </cell>
          <cell r="BS277">
            <v>0.39503576786674821</v>
          </cell>
        </row>
        <row r="278">
          <cell r="A278" t="str">
            <v>THRESHERS FIELD HEVER WTW</v>
          </cell>
          <cell r="H278">
            <v>27.2</v>
          </cell>
          <cell r="V278">
            <v>27.2</v>
          </cell>
          <cell r="X278">
            <v>122.39999999999998</v>
          </cell>
          <cell r="AF278">
            <v>54.4</v>
          </cell>
          <cell r="AH278">
            <v>0</v>
          </cell>
          <cell r="AI278">
            <v>0</v>
          </cell>
          <cell r="AJ278">
            <v>0</v>
          </cell>
          <cell r="AK278">
            <v>0</v>
          </cell>
          <cell r="AL278">
            <v>0</v>
          </cell>
          <cell r="AM278">
            <v>0</v>
          </cell>
          <cell r="AN278">
            <v>0.11764705882352941</v>
          </cell>
          <cell r="AO278">
            <v>0</v>
          </cell>
          <cell r="AP278">
            <v>0</v>
          </cell>
          <cell r="AQ278">
            <v>0</v>
          </cell>
          <cell r="AR278">
            <v>0</v>
          </cell>
          <cell r="AS278">
            <v>0</v>
          </cell>
          <cell r="AT278">
            <v>0</v>
          </cell>
          <cell r="AU278">
            <v>0</v>
          </cell>
          <cell r="AV278">
            <v>0</v>
          </cell>
          <cell r="AW278">
            <v>0</v>
          </cell>
          <cell r="AX278">
            <v>0</v>
          </cell>
          <cell r="AY278">
            <v>0</v>
          </cell>
          <cell r="AZ278">
            <v>0</v>
          </cell>
          <cell r="BA278">
            <v>0</v>
          </cell>
          <cell r="BB278">
            <v>0.11764705882352941</v>
          </cell>
          <cell r="BC278">
            <v>0</v>
          </cell>
          <cell r="BD278">
            <v>0.52941176470588225</v>
          </cell>
          <cell r="BE278">
            <v>0</v>
          </cell>
          <cell r="BF278">
            <v>0</v>
          </cell>
          <cell r="BG278">
            <v>0</v>
          </cell>
          <cell r="BH278">
            <v>0</v>
          </cell>
          <cell r="BI278">
            <v>0</v>
          </cell>
          <cell r="BJ278">
            <v>0</v>
          </cell>
          <cell r="BK278">
            <v>0</v>
          </cell>
          <cell r="BL278">
            <v>0.23529411764705882</v>
          </cell>
          <cell r="BM278">
            <v>0</v>
          </cell>
          <cell r="BN278">
            <v>231.2</v>
          </cell>
          <cell r="BO278">
            <v>1</v>
          </cell>
          <cell r="BP278" t="str">
            <v>HAM HILL WTW</v>
          </cell>
          <cell r="BQ278">
            <v>0.52941176470588225</v>
          </cell>
          <cell r="BR278" t="str">
            <v>SCAYNES HILL WTW</v>
          </cell>
          <cell r="BS278">
            <v>0.23529411764705882</v>
          </cell>
        </row>
        <row r="279">
          <cell r="A279" t="str">
            <v>TICEHURST WTW</v>
          </cell>
          <cell r="D279">
            <v>2583.9999999999909</v>
          </cell>
          <cell r="S279">
            <v>13.6</v>
          </cell>
          <cell r="W279">
            <v>2203.4999999999932</v>
          </cell>
          <cell r="AH279">
            <v>0</v>
          </cell>
          <cell r="AI279">
            <v>0</v>
          </cell>
          <cell r="AJ279">
            <v>0.53820999354314625</v>
          </cell>
          <cell r="AK279">
            <v>0</v>
          </cell>
          <cell r="AL279">
            <v>0</v>
          </cell>
          <cell r="AM279">
            <v>0</v>
          </cell>
          <cell r="AN279">
            <v>0</v>
          </cell>
          <cell r="AO279">
            <v>0</v>
          </cell>
          <cell r="AP279">
            <v>0</v>
          </cell>
          <cell r="AQ279">
            <v>0</v>
          </cell>
          <cell r="AR279">
            <v>0</v>
          </cell>
          <cell r="AS279">
            <v>0</v>
          </cell>
          <cell r="AT279">
            <v>0</v>
          </cell>
          <cell r="AU279">
            <v>0</v>
          </cell>
          <cell r="AV279">
            <v>0</v>
          </cell>
          <cell r="AW279">
            <v>0</v>
          </cell>
          <cell r="AX279">
            <v>0</v>
          </cell>
          <cell r="AY279">
            <v>2.8326841765428852E-3</v>
          </cell>
          <cell r="AZ279">
            <v>0</v>
          </cell>
          <cell r="BA279">
            <v>0</v>
          </cell>
          <cell r="BB279">
            <v>0</v>
          </cell>
          <cell r="BC279">
            <v>0.45895732228031089</v>
          </cell>
          <cell r="BD279">
            <v>0</v>
          </cell>
          <cell r="BE279">
            <v>0</v>
          </cell>
          <cell r="BF279">
            <v>0</v>
          </cell>
          <cell r="BG279">
            <v>0</v>
          </cell>
          <cell r="BH279">
            <v>0</v>
          </cell>
          <cell r="BI279">
            <v>0</v>
          </cell>
          <cell r="BJ279">
            <v>0</v>
          </cell>
          <cell r="BK279">
            <v>0</v>
          </cell>
          <cell r="BL279">
            <v>0</v>
          </cell>
          <cell r="BM279">
            <v>0</v>
          </cell>
          <cell r="BN279">
            <v>4801.099999999984</v>
          </cell>
          <cell r="BO279">
            <v>1</v>
          </cell>
          <cell r="BP279" t="str">
            <v>ASHFORD WTW</v>
          </cell>
          <cell r="BQ279">
            <v>0.53820999354314625</v>
          </cell>
          <cell r="BR279" t="str">
            <v>HAILSHAM NORTH WTW</v>
          </cell>
          <cell r="BS279">
            <v>0.45895732228031089</v>
          </cell>
        </row>
        <row r="280">
          <cell r="A280" t="str">
            <v>TILLINGTON WTW</v>
          </cell>
          <cell r="K280">
            <v>503.20000000000033</v>
          </cell>
          <cell r="P280">
            <v>516.8000000000003</v>
          </cell>
          <cell r="AH280">
            <v>0</v>
          </cell>
          <cell r="AI280">
            <v>0</v>
          </cell>
          <cell r="AJ280">
            <v>0</v>
          </cell>
          <cell r="AK280">
            <v>0</v>
          </cell>
          <cell r="AL280">
            <v>0</v>
          </cell>
          <cell r="AM280">
            <v>0</v>
          </cell>
          <cell r="AN280">
            <v>0</v>
          </cell>
          <cell r="AO280">
            <v>0</v>
          </cell>
          <cell r="AP280">
            <v>0</v>
          </cell>
          <cell r="AQ280">
            <v>0.49333333333333335</v>
          </cell>
          <cell r="AR280">
            <v>0</v>
          </cell>
          <cell r="AS280">
            <v>0</v>
          </cell>
          <cell r="AT280">
            <v>0</v>
          </cell>
          <cell r="AU280">
            <v>0</v>
          </cell>
          <cell r="AV280">
            <v>0.5066666666666666</v>
          </cell>
          <cell r="AW280">
            <v>0</v>
          </cell>
          <cell r="AX280">
            <v>0</v>
          </cell>
          <cell r="AY280">
            <v>0</v>
          </cell>
          <cell r="AZ280">
            <v>0</v>
          </cell>
          <cell r="BA280">
            <v>0</v>
          </cell>
          <cell r="BB280">
            <v>0</v>
          </cell>
          <cell r="BC280">
            <v>0</v>
          </cell>
          <cell r="BD280">
            <v>0</v>
          </cell>
          <cell r="BE280">
            <v>0</v>
          </cell>
          <cell r="BF280">
            <v>0</v>
          </cell>
          <cell r="BG280">
            <v>0</v>
          </cell>
          <cell r="BH280">
            <v>0</v>
          </cell>
          <cell r="BI280">
            <v>0</v>
          </cell>
          <cell r="BJ280">
            <v>0</v>
          </cell>
          <cell r="BK280">
            <v>0</v>
          </cell>
          <cell r="BL280">
            <v>0</v>
          </cell>
          <cell r="BM280">
            <v>0</v>
          </cell>
          <cell r="BN280">
            <v>1020.0000000000007</v>
          </cell>
          <cell r="BO280">
            <v>1</v>
          </cell>
          <cell r="BP280" t="str">
            <v>FORD WTW</v>
          </cell>
          <cell r="BQ280">
            <v>0.5066666666666666</v>
          </cell>
          <cell r="BR280" t="str">
            <v>BUDDS FARM HAVANT WTW</v>
          </cell>
          <cell r="BS280">
            <v>0.49333333333333335</v>
          </cell>
        </row>
        <row r="281">
          <cell r="A281" t="str">
            <v>TONBRIDGE WTW</v>
          </cell>
          <cell r="D281">
            <v>19700.199999999782</v>
          </cell>
          <cell r="H281">
            <v>573.20000000000005</v>
          </cell>
          <cell r="M281">
            <v>81.900000000000006</v>
          </cell>
          <cell r="P281">
            <v>54.6</v>
          </cell>
          <cell r="S281">
            <v>163.80000000000001</v>
          </cell>
          <cell r="V281">
            <v>9431.6000000000167</v>
          </cell>
          <cell r="X281">
            <v>5031.600000000014</v>
          </cell>
          <cell r="Z281">
            <v>36.4</v>
          </cell>
          <cell r="AA281">
            <v>2056.5999999999981</v>
          </cell>
          <cell r="AD281">
            <v>1619.7999999999986</v>
          </cell>
          <cell r="AF281">
            <v>54.6</v>
          </cell>
          <cell r="AH281">
            <v>0</v>
          </cell>
          <cell r="AI281">
            <v>0</v>
          </cell>
          <cell r="AJ281">
            <v>0.50768084980272499</v>
          </cell>
          <cell r="AK281">
            <v>0</v>
          </cell>
          <cell r="AL281">
            <v>0</v>
          </cell>
          <cell r="AM281">
            <v>0</v>
          </cell>
          <cell r="AN281">
            <v>1.477155882208938E-2</v>
          </cell>
          <cell r="AO281">
            <v>0</v>
          </cell>
          <cell r="AP281">
            <v>0</v>
          </cell>
          <cell r="AQ281">
            <v>0</v>
          </cell>
          <cell r="AR281">
            <v>0</v>
          </cell>
          <cell r="AS281">
            <v>2.1105908365825544E-3</v>
          </cell>
          <cell r="AT281">
            <v>0</v>
          </cell>
          <cell r="AU281">
            <v>0</v>
          </cell>
          <cell r="AV281">
            <v>1.4070605577217029E-3</v>
          </cell>
          <cell r="AW281">
            <v>0</v>
          </cell>
          <cell r="AX281">
            <v>0</v>
          </cell>
          <cell r="AY281">
            <v>4.2211816731651088E-3</v>
          </cell>
          <cell r="AZ281">
            <v>0</v>
          </cell>
          <cell r="BA281">
            <v>0</v>
          </cell>
          <cell r="BB281">
            <v>0.24305553765948784</v>
          </cell>
          <cell r="BC281">
            <v>0</v>
          </cell>
          <cell r="BD281">
            <v>0.12966604216543112</v>
          </cell>
          <cell r="BE281">
            <v>0</v>
          </cell>
          <cell r="BF281">
            <v>9.3804037181446855E-4</v>
          </cell>
          <cell r="BG281">
            <v>5.2999281007517426E-2</v>
          </cell>
          <cell r="BH281">
            <v>0</v>
          </cell>
          <cell r="BI281">
            <v>0</v>
          </cell>
          <cell r="BJ281">
            <v>4.1742796545743817E-2</v>
          </cell>
          <cell r="BK281">
            <v>0</v>
          </cell>
          <cell r="BL281">
            <v>1.4070605577217029E-3</v>
          </cell>
          <cell r="BM281">
            <v>0</v>
          </cell>
          <cell r="BN281">
            <v>38804.299999999806</v>
          </cell>
          <cell r="BO281">
            <v>1</v>
          </cell>
          <cell r="BP281" t="str">
            <v>ASHFORD WTW</v>
          </cell>
          <cell r="BQ281">
            <v>0.50768084980272499</v>
          </cell>
          <cell r="BR281" t="str">
            <v>GRAVESEND WTW</v>
          </cell>
          <cell r="BS281">
            <v>0.24305553765948784</v>
          </cell>
        </row>
        <row r="282">
          <cell r="A282" t="str">
            <v>TROTTON WTW</v>
          </cell>
          <cell r="K282">
            <v>149.59999999999997</v>
          </cell>
          <cell r="AG282">
            <v>40.799999999999997</v>
          </cell>
          <cell r="AH282">
            <v>0</v>
          </cell>
          <cell r="AI282">
            <v>0</v>
          </cell>
          <cell r="AJ282">
            <v>0</v>
          </cell>
          <cell r="AK282">
            <v>0</v>
          </cell>
          <cell r="AL282">
            <v>0</v>
          </cell>
          <cell r="AM282">
            <v>0</v>
          </cell>
          <cell r="AN282">
            <v>0</v>
          </cell>
          <cell r="AO282">
            <v>0</v>
          </cell>
          <cell r="AP282">
            <v>0</v>
          </cell>
          <cell r="AQ282">
            <v>0.78571428571428559</v>
          </cell>
          <cell r="AR282">
            <v>0</v>
          </cell>
          <cell r="AS282">
            <v>0</v>
          </cell>
          <cell r="AT282">
            <v>0</v>
          </cell>
          <cell r="AU282">
            <v>0</v>
          </cell>
          <cell r="AV282">
            <v>0</v>
          </cell>
          <cell r="AW282">
            <v>0</v>
          </cell>
          <cell r="AX282">
            <v>0</v>
          </cell>
          <cell r="AY282">
            <v>0</v>
          </cell>
          <cell r="AZ282">
            <v>0</v>
          </cell>
          <cell r="BA282">
            <v>0</v>
          </cell>
          <cell r="BB282">
            <v>0</v>
          </cell>
          <cell r="BC282">
            <v>0</v>
          </cell>
          <cell r="BD282">
            <v>0</v>
          </cell>
          <cell r="BE282">
            <v>0</v>
          </cell>
          <cell r="BF282">
            <v>0</v>
          </cell>
          <cell r="BG282">
            <v>0</v>
          </cell>
          <cell r="BH282">
            <v>0</v>
          </cell>
          <cell r="BI282">
            <v>0</v>
          </cell>
          <cell r="BJ282">
            <v>0</v>
          </cell>
          <cell r="BK282">
            <v>0</v>
          </cell>
          <cell r="BL282">
            <v>0</v>
          </cell>
          <cell r="BM282">
            <v>0.2142857142857143</v>
          </cell>
          <cell r="BN282">
            <v>190.39999999999998</v>
          </cell>
          <cell r="BO282">
            <v>1</v>
          </cell>
          <cell r="BP282" t="str">
            <v>BUDDS FARM HAVANT WTW</v>
          </cell>
          <cell r="BQ282">
            <v>0.78571428571428559</v>
          </cell>
          <cell r="BR282" t="str">
            <v>SLOWHILL COPSE MARCHWOOD WTW</v>
          </cell>
          <cell r="BS282">
            <v>0.2142857142857143</v>
          </cell>
        </row>
        <row r="283">
          <cell r="A283" t="str">
            <v>TUNBRIDGE WELLS NORTH WTW</v>
          </cell>
          <cell r="D283">
            <v>109.2</v>
          </cell>
          <cell r="H283">
            <v>136.5</v>
          </cell>
          <cell r="AA283">
            <v>27.3</v>
          </cell>
          <cell r="AH283">
            <v>0</v>
          </cell>
          <cell r="AI283">
            <v>0</v>
          </cell>
          <cell r="AJ283">
            <v>0.4</v>
          </cell>
          <cell r="AK283">
            <v>0</v>
          </cell>
          <cell r="AL283">
            <v>0</v>
          </cell>
          <cell r="AM283">
            <v>0</v>
          </cell>
          <cell r="AN283">
            <v>0.5</v>
          </cell>
          <cell r="AO283">
            <v>0</v>
          </cell>
          <cell r="AP283">
            <v>0</v>
          </cell>
          <cell r="AQ283">
            <v>0</v>
          </cell>
          <cell r="AR283">
            <v>0</v>
          </cell>
          <cell r="AS283">
            <v>0</v>
          </cell>
          <cell r="AT283">
            <v>0</v>
          </cell>
          <cell r="AU283">
            <v>0</v>
          </cell>
          <cell r="AV283">
            <v>0</v>
          </cell>
          <cell r="AW283">
            <v>0</v>
          </cell>
          <cell r="AX283">
            <v>0</v>
          </cell>
          <cell r="AY283">
            <v>0</v>
          </cell>
          <cell r="AZ283">
            <v>0</v>
          </cell>
          <cell r="BA283">
            <v>0</v>
          </cell>
          <cell r="BB283">
            <v>0</v>
          </cell>
          <cell r="BC283">
            <v>0</v>
          </cell>
          <cell r="BD283">
            <v>0</v>
          </cell>
          <cell r="BE283">
            <v>0</v>
          </cell>
          <cell r="BF283">
            <v>0</v>
          </cell>
          <cell r="BG283">
            <v>0.1</v>
          </cell>
          <cell r="BH283">
            <v>0</v>
          </cell>
          <cell r="BI283">
            <v>0</v>
          </cell>
          <cell r="BJ283">
            <v>0</v>
          </cell>
          <cell r="BK283">
            <v>0</v>
          </cell>
          <cell r="BL283">
            <v>0</v>
          </cell>
          <cell r="BM283">
            <v>0</v>
          </cell>
          <cell r="BN283">
            <v>273</v>
          </cell>
          <cell r="BO283">
            <v>1</v>
          </cell>
          <cell r="BP283" t="str">
            <v>AYLESFORD WTW</v>
          </cell>
          <cell r="BQ283">
            <v>0.5</v>
          </cell>
          <cell r="BR283" t="str">
            <v>ASHFORD WTW</v>
          </cell>
          <cell r="BS283">
            <v>0.4</v>
          </cell>
        </row>
        <row r="284">
          <cell r="A284" t="str">
            <v>TUNBRIDGE WELLS SOUTH WTW</v>
          </cell>
          <cell r="D284">
            <v>19116.899999999798</v>
          </cell>
          <cell r="H284">
            <v>573.29999999999995</v>
          </cell>
          <cell r="K284">
            <v>1119.299999999999</v>
          </cell>
          <cell r="O284">
            <v>72.8</v>
          </cell>
          <cell r="P284">
            <v>5787.6000000000058</v>
          </cell>
          <cell r="S284">
            <v>5559.5000000000036</v>
          </cell>
          <cell r="V284">
            <v>1692.5999999999981</v>
          </cell>
          <cell r="W284">
            <v>1137.4999999999995</v>
          </cell>
          <cell r="X284">
            <v>2979.8000000000015</v>
          </cell>
          <cell r="AA284">
            <v>273</v>
          </cell>
          <cell r="AD284">
            <v>54.6</v>
          </cell>
          <cell r="AF284">
            <v>181.99999999999997</v>
          </cell>
          <cell r="AH284">
            <v>0</v>
          </cell>
          <cell r="AI284">
            <v>0</v>
          </cell>
          <cell r="AJ284">
            <v>0.49591298324984356</v>
          </cell>
          <cell r="AK284">
            <v>0</v>
          </cell>
          <cell r="AL284">
            <v>0</v>
          </cell>
          <cell r="AM284">
            <v>0</v>
          </cell>
          <cell r="AN284">
            <v>1.4872019694466065E-2</v>
          </cell>
          <cell r="AO284">
            <v>0</v>
          </cell>
          <cell r="AP284">
            <v>0</v>
          </cell>
          <cell r="AQ284">
            <v>2.9035847974909913E-2</v>
          </cell>
          <cell r="AR284">
            <v>0</v>
          </cell>
          <cell r="AS284">
            <v>0</v>
          </cell>
          <cell r="AT284">
            <v>0</v>
          </cell>
          <cell r="AU284">
            <v>1.8885104373925162E-3</v>
          </cell>
          <cell r="AV284">
            <v>0.1501365797727052</v>
          </cell>
          <cell r="AW284">
            <v>0</v>
          </cell>
          <cell r="AX284">
            <v>0</v>
          </cell>
          <cell r="AY284">
            <v>0.1442194200093915</v>
          </cell>
          <cell r="AZ284">
            <v>0</v>
          </cell>
          <cell r="BA284">
            <v>0</v>
          </cell>
          <cell r="BB284">
            <v>4.3907867669375954E-2</v>
          </cell>
          <cell r="BC284">
            <v>2.9507975584258054E-2</v>
          </cell>
          <cell r="BD284">
            <v>7.7299222545909652E-2</v>
          </cell>
          <cell r="BE284">
            <v>0</v>
          </cell>
          <cell r="BF284">
            <v>0</v>
          </cell>
          <cell r="BG284">
            <v>7.0819141402219355E-3</v>
          </cell>
          <cell r="BH284">
            <v>0</v>
          </cell>
          <cell r="BI284">
            <v>0</v>
          </cell>
          <cell r="BJ284">
            <v>1.4163828280443873E-3</v>
          </cell>
          <cell r="BK284">
            <v>0</v>
          </cell>
          <cell r="BL284">
            <v>4.7212760934812895E-3</v>
          </cell>
          <cell r="BM284">
            <v>0</v>
          </cell>
          <cell r="BN284">
            <v>38548.899999999805</v>
          </cell>
          <cell r="BO284">
            <v>1</v>
          </cell>
          <cell r="BP284" t="str">
            <v>ASHFORD WTW</v>
          </cell>
          <cell r="BQ284">
            <v>0.49591298324984356</v>
          </cell>
          <cell r="BR284" t="str">
            <v>FORD WTW</v>
          </cell>
          <cell r="BS284">
            <v>0.1501365797727052</v>
          </cell>
        </row>
        <row r="285">
          <cell r="A285" t="str">
            <v>UCKFIELD WTW</v>
          </cell>
          <cell r="D285">
            <v>145.6</v>
          </cell>
          <cell r="H285">
            <v>363.99999999999989</v>
          </cell>
          <cell r="K285">
            <v>72.8</v>
          </cell>
          <cell r="P285">
            <v>291.19999999999993</v>
          </cell>
          <cell r="S285">
            <v>7897.7999999999456</v>
          </cell>
          <cell r="W285">
            <v>5059.599999999974</v>
          </cell>
          <cell r="X285">
            <v>163.6</v>
          </cell>
          <cell r="AD285">
            <v>36.4</v>
          </cell>
          <cell r="AF285">
            <v>3680.5999999999872</v>
          </cell>
          <cell r="AH285">
            <v>0</v>
          </cell>
          <cell r="AI285">
            <v>0</v>
          </cell>
          <cell r="AJ285">
            <v>8.2206011879220817E-3</v>
          </cell>
          <cell r="AK285">
            <v>0</v>
          </cell>
          <cell r="AL285">
            <v>0</v>
          </cell>
          <cell r="AM285">
            <v>0</v>
          </cell>
          <cell r="AN285">
            <v>2.0551502969805201E-2</v>
          </cell>
          <cell r="AO285">
            <v>0</v>
          </cell>
          <cell r="AP285">
            <v>0</v>
          </cell>
          <cell r="AQ285">
            <v>4.1103005939610408E-3</v>
          </cell>
          <cell r="AR285">
            <v>0</v>
          </cell>
          <cell r="AS285">
            <v>0</v>
          </cell>
          <cell r="AT285">
            <v>0</v>
          </cell>
          <cell r="AU285">
            <v>0</v>
          </cell>
          <cell r="AV285">
            <v>1.644120237584416E-2</v>
          </cell>
          <cell r="AW285">
            <v>0</v>
          </cell>
          <cell r="AX285">
            <v>0</v>
          </cell>
          <cell r="AY285">
            <v>0.44591115427177597</v>
          </cell>
          <cell r="AZ285">
            <v>0</v>
          </cell>
          <cell r="BA285">
            <v>0</v>
          </cell>
          <cell r="BB285">
            <v>0</v>
          </cell>
          <cell r="BC285">
            <v>0.28566589128029091</v>
          </cell>
          <cell r="BD285">
            <v>9.2368843018135489E-3</v>
          </cell>
          <cell r="BE285">
            <v>0</v>
          </cell>
          <cell r="BF285">
            <v>0</v>
          </cell>
          <cell r="BG285">
            <v>0</v>
          </cell>
          <cell r="BH285">
            <v>0</v>
          </cell>
          <cell r="BI285">
            <v>0</v>
          </cell>
          <cell r="BJ285">
            <v>2.0551502969805204E-3</v>
          </cell>
          <cell r="BK285">
            <v>0</v>
          </cell>
          <cell r="BL285">
            <v>0.20780731272160655</v>
          </cell>
          <cell r="BM285">
            <v>0</v>
          </cell>
          <cell r="BN285">
            <v>17711.599999999908</v>
          </cell>
          <cell r="BO285">
            <v>1</v>
          </cell>
          <cell r="BP285" t="str">
            <v>GODDARDS GREEN WTW</v>
          </cell>
          <cell r="BQ285">
            <v>0.44591115427177597</v>
          </cell>
          <cell r="BR285" t="str">
            <v>HAILSHAM NORTH WTW</v>
          </cell>
          <cell r="BS285">
            <v>0.28566589128029091</v>
          </cell>
        </row>
        <row r="286">
          <cell r="A286" t="str">
            <v>ULCOMBE WTW</v>
          </cell>
          <cell r="D286">
            <v>646.00000000000011</v>
          </cell>
          <cell r="H286">
            <v>518.5999999999998</v>
          </cell>
          <cell r="V286">
            <v>18.2</v>
          </cell>
          <cell r="X286">
            <v>54.599999999999994</v>
          </cell>
          <cell r="AA286">
            <v>200.19999999999996</v>
          </cell>
          <cell r="AH286">
            <v>0</v>
          </cell>
          <cell r="AI286">
            <v>0</v>
          </cell>
          <cell r="AJ286">
            <v>0.44936004451864231</v>
          </cell>
          <cell r="AK286">
            <v>0</v>
          </cell>
          <cell r="AL286">
            <v>0</v>
          </cell>
          <cell r="AM286">
            <v>0</v>
          </cell>
          <cell r="AN286">
            <v>0.36074012242626585</v>
          </cell>
          <cell r="AO286">
            <v>0</v>
          </cell>
          <cell r="AP286">
            <v>0</v>
          </cell>
          <cell r="AQ286">
            <v>0</v>
          </cell>
          <cell r="AR286">
            <v>0</v>
          </cell>
          <cell r="AS286">
            <v>0</v>
          </cell>
          <cell r="AT286">
            <v>0</v>
          </cell>
          <cell r="AU286">
            <v>0</v>
          </cell>
          <cell r="AV286">
            <v>0</v>
          </cell>
          <cell r="AW286">
            <v>0</v>
          </cell>
          <cell r="AX286">
            <v>0</v>
          </cell>
          <cell r="AY286">
            <v>0</v>
          </cell>
          <cell r="AZ286">
            <v>0</v>
          </cell>
          <cell r="BA286">
            <v>0</v>
          </cell>
          <cell r="BB286">
            <v>1.2659988870339456E-2</v>
          </cell>
          <cell r="BC286">
            <v>0</v>
          </cell>
          <cell r="BD286">
            <v>3.7979966611018365E-2</v>
          </cell>
          <cell r="BE286">
            <v>0</v>
          </cell>
          <cell r="BF286">
            <v>0</v>
          </cell>
          <cell r="BG286">
            <v>0.13925987757373398</v>
          </cell>
          <cell r="BH286">
            <v>0</v>
          </cell>
          <cell r="BI286">
            <v>0</v>
          </cell>
          <cell r="BJ286">
            <v>0</v>
          </cell>
          <cell r="BK286">
            <v>0</v>
          </cell>
          <cell r="BL286">
            <v>0</v>
          </cell>
          <cell r="BM286">
            <v>0</v>
          </cell>
          <cell r="BN286">
            <v>1437.6</v>
          </cell>
          <cell r="BO286">
            <v>1</v>
          </cell>
          <cell r="BP286" t="str">
            <v>ASHFORD WTW</v>
          </cell>
          <cell r="BQ286">
            <v>0.44936004451864231</v>
          </cell>
          <cell r="BR286" t="str">
            <v>AYLESFORD WTW</v>
          </cell>
          <cell r="BS286">
            <v>0.36074012242626585</v>
          </cell>
        </row>
        <row r="287">
          <cell r="A287" t="str">
            <v>UNDERHILL GOUDHURST WTW</v>
          </cell>
          <cell r="D287">
            <v>290.59999999999997</v>
          </cell>
          <cell r="H287">
            <v>617.80000000000018</v>
          </cell>
          <cell r="X287">
            <v>27.2</v>
          </cell>
          <cell r="AA287">
            <v>222.39999999999995</v>
          </cell>
          <cell r="AH287">
            <v>0</v>
          </cell>
          <cell r="AI287">
            <v>0</v>
          </cell>
          <cell r="AJ287">
            <v>0.25094991364421415</v>
          </cell>
          <cell r="AK287">
            <v>0</v>
          </cell>
          <cell r="AL287">
            <v>0</v>
          </cell>
          <cell r="AM287">
            <v>0</v>
          </cell>
          <cell r="AN287">
            <v>0.53350604490500875</v>
          </cell>
          <cell r="AO287">
            <v>0</v>
          </cell>
          <cell r="AP287">
            <v>0</v>
          </cell>
          <cell r="AQ287">
            <v>0</v>
          </cell>
          <cell r="AR287">
            <v>0</v>
          </cell>
          <cell r="AS287">
            <v>0</v>
          </cell>
          <cell r="AT287">
            <v>0</v>
          </cell>
          <cell r="AU287">
            <v>0</v>
          </cell>
          <cell r="AV287">
            <v>0</v>
          </cell>
          <cell r="AW287">
            <v>0</v>
          </cell>
          <cell r="AX287">
            <v>0</v>
          </cell>
          <cell r="AY287">
            <v>0</v>
          </cell>
          <cell r="AZ287">
            <v>0</v>
          </cell>
          <cell r="BA287">
            <v>0</v>
          </cell>
          <cell r="BB287">
            <v>0</v>
          </cell>
          <cell r="BC287">
            <v>0</v>
          </cell>
          <cell r="BD287">
            <v>2.3488773747841106E-2</v>
          </cell>
          <cell r="BE287">
            <v>0</v>
          </cell>
          <cell r="BF287">
            <v>0</v>
          </cell>
          <cell r="BG287">
            <v>0.19205526770293604</v>
          </cell>
          <cell r="BH287">
            <v>0</v>
          </cell>
          <cell r="BI287">
            <v>0</v>
          </cell>
          <cell r="BJ287">
            <v>0</v>
          </cell>
          <cell r="BK287">
            <v>0</v>
          </cell>
          <cell r="BL287">
            <v>0</v>
          </cell>
          <cell r="BM287">
            <v>0</v>
          </cell>
          <cell r="BN287">
            <v>1158</v>
          </cell>
          <cell r="BO287">
            <v>1</v>
          </cell>
          <cell r="BP287" t="str">
            <v>AYLESFORD WTW</v>
          </cell>
          <cell r="BQ287">
            <v>0.53350604490500875</v>
          </cell>
          <cell r="BR287" t="str">
            <v>ASHFORD WTW</v>
          </cell>
          <cell r="BS287">
            <v>0.25094991364421415</v>
          </cell>
        </row>
        <row r="288">
          <cell r="A288" t="str">
            <v>VINES CROSS WTW</v>
          </cell>
          <cell r="D288">
            <v>145.6</v>
          </cell>
          <cell r="W288">
            <v>12478.200000000099</v>
          </cell>
          <cell r="AF288">
            <v>336.69999999999993</v>
          </cell>
          <cell r="AH288">
            <v>0</v>
          </cell>
          <cell r="AI288">
            <v>0</v>
          </cell>
          <cell r="AJ288">
            <v>1.1234134485552168E-2</v>
          </cell>
          <cell r="AK288">
            <v>0</v>
          </cell>
          <cell r="AL288">
            <v>0</v>
          </cell>
          <cell r="AM288">
            <v>0</v>
          </cell>
          <cell r="AN288">
            <v>0</v>
          </cell>
          <cell r="AO288">
            <v>0</v>
          </cell>
          <cell r="AP288">
            <v>0</v>
          </cell>
          <cell r="AQ288">
            <v>0</v>
          </cell>
          <cell r="AR288">
            <v>0</v>
          </cell>
          <cell r="AS288">
            <v>0</v>
          </cell>
          <cell r="AT288">
            <v>0</v>
          </cell>
          <cell r="AU288">
            <v>0</v>
          </cell>
          <cell r="AV288">
            <v>0</v>
          </cell>
          <cell r="AW288">
            <v>0</v>
          </cell>
          <cell r="AX288">
            <v>0</v>
          </cell>
          <cell r="AY288">
            <v>0</v>
          </cell>
          <cell r="AZ288">
            <v>0</v>
          </cell>
          <cell r="BA288">
            <v>0</v>
          </cell>
          <cell r="BB288">
            <v>0</v>
          </cell>
          <cell r="BC288">
            <v>0.96278692951660838</v>
          </cell>
          <cell r="BD288">
            <v>0</v>
          </cell>
          <cell r="BE288">
            <v>0</v>
          </cell>
          <cell r="BF288">
            <v>0</v>
          </cell>
          <cell r="BG288">
            <v>0</v>
          </cell>
          <cell r="BH288">
            <v>0</v>
          </cell>
          <cell r="BI288">
            <v>0</v>
          </cell>
          <cell r="BJ288">
            <v>0</v>
          </cell>
          <cell r="BK288">
            <v>0</v>
          </cell>
          <cell r="BL288">
            <v>2.5978935997839382E-2</v>
          </cell>
          <cell r="BM288">
            <v>0</v>
          </cell>
          <cell r="BN288">
            <v>12960.5000000001</v>
          </cell>
          <cell r="BO288">
            <v>1</v>
          </cell>
          <cell r="BP288" t="str">
            <v>HAILSHAM NORTH WTW</v>
          </cell>
          <cell r="BQ288">
            <v>0.96278692951660838</v>
          </cell>
          <cell r="BR288" t="str">
            <v>SCAYNES HILL WTW</v>
          </cell>
          <cell r="BS288">
            <v>2.5978935997839382E-2</v>
          </cell>
        </row>
        <row r="289">
          <cell r="A289" t="str">
            <v>WALLCROUCH WTW</v>
          </cell>
          <cell r="W289">
            <v>36.4</v>
          </cell>
          <cell r="AH289">
            <v>0</v>
          </cell>
          <cell r="AI289">
            <v>0</v>
          </cell>
          <cell r="AJ289">
            <v>0</v>
          </cell>
          <cell r="AK289">
            <v>0</v>
          </cell>
          <cell r="AL289">
            <v>0</v>
          </cell>
          <cell r="AM289">
            <v>0</v>
          </cell>
          <cell r="AN289">
            <v>0</v>
          </cell>
          <cell r="AO289">
            <v>0</v>
          </cell>
          <cell r="AP289">
            <v>0</v>
          </cell>
          <cell r="AQ289">
            <v>0</v>
          </cell>
          <cell r="AR289">
            <v>0</v>
          </cell>
          <cell r="AS289">
            <v>0</v>
          </cell>
          <cell r="AT289">
            <v>0</v>
          </cell>
          <cell r="AU289">
            <v>0</v>
          </cell>
          <cell r="AV289">
            <v>0</v>
          </cell>
          <cell r="AW289">
            <v>0</v>
          </cell>
          <cell r="AX289">
            <v>0</v>
          </cell>
          <cell r="AY289">
            <v>0</v>
          </cell>
          <cell r="AZ289">
            <v>0</v>
          </cell>
          <cell r="BA289">
            <v>0</v>
          </cell>
          <cell r="BB289">
            <v>0</v>
          </cell>
          <cell r="BC289">
            <v>1</v>
          </cell>
          <cell r="BD289">
            <v>0</v>
          </cell>
          <cell r="BE289">
            <v>0</v>
          </cell>
          <cell r="BF289">
            <v>0</v>
          </cell>
          <cell r="BG289">
            <v>0</v>
          </cell>
          <cell r="BH289">
            <v>0</v>
          </cell>
          <cell r="BI289">
            <v>0</v>
          </cell>
          <cell r="BJ289">
            <v>0</v>
          </cell>
          <cell r="BK289">
            <v>0</v>
          </cell>
          <cell r="BL289">
            <v>0</v>
          </cell>
          <cell r="BM289">
            <v>0</v>
          </cell>
          <cell r="BN289">
            <v>36.4</v>
          </cell>
          <cell r="BO289">
            <v>1</v>
          </cell>
          <cell r="BP289" t="str">
            <v>HAILSHAM NORTH WTW</v>
          </cell>
          <cell r="BQ289">
            <v>1</v>
          </cell>
          <cell r="BS289"/>
        </row>
        <row r="290">
          <cell r="A290" t="str">
            <v>WAREHORNE WTW</v>
          </cell>
          <cell r="D290">
            <v>530.40000000000032</v>
          </cell>
          <cell r="AH290">
            <v>0</v>
          </cell>
          <cell r="AI290">
            <v>0</v>
          </cell>
          <cell r="AJ290">
            <v>1</v>
          </cell>
          <cell r="AK290">
            <v>0</v>
          </cell>
          <cell r="AL290">
            <v>0</v>
          </cell>
          <cell r="AM290">
            <v>0</v>
          </cell>
          <cell r="AN290">
            <v>0</v>
          </cell>
          <cell r="AO290">
            <v>0</v>
          </cell>
          <cell r="AP290">
            <v>0</v>
          </cell>
          <cell r="AQ290">
            <v>0</v>
          </cell>
          <cell r="AR290">
            <v>0</v>
          </cell>
          <cell r="AS290">
            <v>0</v>
          </cell>
          <cell r="AT290">
            <v>0</v>
          </cell>
          <cell r="AU290">
            <v>0</v>
          </cell>
          <cell r="AV290">
            <v>0</v>
          </cell>
          <cell r="AW290">
            <v>0</v>
          </cell>
          <cell r="AX290">
            <v>0</v>
          </cell>
          <cell r="AY290">
            <v>0</v>
          </cell>
          <cell r="AZ290">
            <v>0</v>
          </cell>
          <cell r="BA290">
            <v>0</v>
          </cell>
          <cell r="BB290">
            <v>0</v>
          </cell>
          <cell r="BC290">
            <v>0</v>
          </cell>
          <cell r="BD290">
            <v>0</v>
          </cell>
          <cell r="BE290">
            <v>0</v>
          </cell>
          <cell r="BF290">
            <v>0</v>
          </cell>
          <cell r="BG290">
            <v>0</v>
          </cell>
          <cell r="BH290">
            <v>0</v>
          </cell>
          <cell r="BI290">
            <v>0</v>
          </cell>
          <cell r="BJ290">
            <v>0</v>
          </cell>
          <cell r="BK290">
            <v>0</v>
          </cell>
          <cell r="BL290">
            <v>0</v>
          </cell>
          <cell r="BM290">
            <v>0</v>
          </cell>
          <cell r="BN290">
            <v>530.40000000000032</v>
          </cell>
          <cell r="BO290">
            <v>1</v>
          </cell>
          <cell r="BP290" t="str">
            <v>ASHFORD WTW</v>
          </cell>
          <cell r="BQ290">
            <v>1</v>
          </cell>
          <cell r="BS290"/>
        </row>
        <row r="291">
          <cell r="A291" t="str">
            <v>WARNINGLID WTW</v>
          </cell>
          <cell r="P291">
            <v>27.2</v>
          </cell>
          <cell r="S291">
            <v>154.19999999999996</v>
          </cell>
          <cell r="AF291">
            <v>54.4</v>
          </cell>
          <cell r="AH291">
            <v>0</v>
          </cell>
          <cell r="AI291">
            <v>0</v>
          </cell>
          <cell r="AJ291">
            <v>0</v>
          </cell>
          <cell r="AK291">
            <v>0</v>
          </cell>
          <cell r="AL291">
            <v>0</v>
          </cell>
          <cell r="AM291">
            <v>0</v>
          </cell>
          <cell r="AN291">
            <v>0</v>
          </cell>
          <cell r="AO291">
            <v>0</v>
          </cell>
          <cell r="AP291">
            <v>0</v>
          </cell>
          <cell r="AQ291">
            <v>0</v>
          </cell>
          <cell r="AR291">
            <v>0</v>
          </cell>
          <cell r="AS291">
            <v>0</v>
          </cell>
          <cell r="AT291">
            <v>0</v>
          </cell>
          <cell r="AU291">
            <v>0</v>
          </cell>
          <cell r="AV291">
            <v>0.11535199321458865</v>
          </cell>
          <cell r="AW291">
            <v>0</v>
          </cell>
          <cell r="AX291">
            <v>0</v>
          </cell>
          <cell r="AY291">
            <v>0.653944020356234</v>
          </cell>
          <cell r="AZ291">
            <v>0</v>
          </cell>
          <cell r="BA291">
            <v>0</v>
          </cell>
          <cell r="BB291">
            <v>0</v>
          </cell>
          <cell r="BC291">
            <v>0</v>
          </cell>
          <cell r="BD291">
            <v>0</v>
          </cell>
          <cell r="BE291">
            <v>0</v>
          </cell>
          <cell r="BF291">
            <v>0</v>
          </cell>
          <cell r="BG291">
            <v>0</v>
          </cell>
          <cell r="BH291">
            <v>0</v>
          </cell>
          <cell r="BI291">
            <v>0</v>
          </cell>
          <cell r="BJ291">
            <v>0</v>
          </cell>
          <cell r="BK291">
            <v>0</v>
          </cell>
          <cell r="BL291">
            <v>0.2307039864291773</v>
          </cell>
          <cell r="BM291">
            <v>0</v>
          </cell>
          <cell r="BN291">
            <v>235.79999999999995</v>
          </cell>
          <cell r="BO291">
            <v>1</v>
          </cell>
          <cell r="BP291" t="str">
            <v>GODDARDS GREEN WTW</v>
          </cell>
          <cell r="BQ291">
            <v>0.653944020356234</v>
          </cell>
          <cell r="BR291" t="str">
            <v>SCAYNES HILL WTW</v>
          </cell>
          <cell r="BS291">
            <v>0.2307039864291773</v>
          </cell>
        </row>
        <row r="292">
          <cell r="A292" t="str">
            <v>WARTLING WTW</v>
          </cell>
          <cell r="W292">
            <v>118.29999999999997</v>
          </cell>
          <cell r="AH292">
            <v>0</v>
          </cell>
          <cell r="AI292">
            <v>0</v>
          </cell>
          <cell r="AJ292">
            <v>0</v>
          </cell>
          <cell r="AK292">
            <v>0</v>
          </cell>
          <cell r="AL292">
            <v>0</v>
          </cell>
          <cell r="AM292">
            <v>0</v>
          </cell>
          <cell r="AN292">
            <v>0</v>
          </cell>
          <cell r="AO292">
            <v>0</v>
          </cell>
          <cell r="AP292">
            <v>0</v>
          </cell>
          <cell r="AQ292">
            <v>0</v>
          </cell>
          <cell r="AR292">
            <v>0</v>
          </cell>
          <cell r="AS292">
            <v>0</v>
          </cell>
          <cell r="AT292">
            <v>0</v>
          </cell>
          <cell r="AU292">
            <v>0</v>
          </cell>
          <cell r="AV292">
            <v>0</v>
          </cell>
          <cell r="AW292">
            <v>0</v>
          </cell>
          <cell r="AX292">
            <v>0</v>
          </cell>
          <cell r="AY292">
            <v>0</v>
          </cell>
          <cell r="AZ292">
            <v>0</v>
          </cell>
          <cell r="BA292">
            <v>0</v>
          </cell>
          <cell r="BB292">
            <v>0</v>
          </cell>
          <cell r="BC292">
            <v>1</v>
          </cell>
          <cell r="BD292">
            <v>0</v>
          </cell>
          <cell r="BE292">
            <v>0</v>
          </cell>
          <cell r="BF292">
            <v>0</v>
          </cell>
          <cell r="BG292">
            <v>0</v>
          </cell>
          <cell r="BH292">
            <v>0</v>
          </cell>
          <cell r="BI292">
            <v>0</v>
          </cell>
          <cell r="BJ292">
            <v>0</v>
          </cell>
          <cell r="BK292">
            <v>0</v>
          </cell>
          <cell r="BL292">
            <v>0</v>
          </cell>
          <cell r="BM292">
            <v>0</v>
          </cell>
          <cell r="BN292">
            <v>118.29999999999997</v>
          </cell>
          <cell r="BO292">
            <v>1</v>
          </cell>
          <cell r="BP292" t="str">
            <v>HAILSHAM NORTH WTW</v>
          </cell>
          <cell r="BQ292">
            <v>1</v>
          </cell>
          <cell r="BS292"/>
        </row>
        <row r="293">
          <cell r="A293" t="str">
            <v>WASHWELL LANE WADHURST WTW</v>
          </cell>
          <cell r="W293">
            <v>1542.3999999999967</v>
          </cell>
          <cell r="AH293">
            <v>0</v>
          </cell>
          <cell r="AI293">
            <v>0</v>
          </cell>
          <cell r="AJ293">
            <v>0</v>
          </cell>
          <cell r="AK293">
            <v>0</v>
          </cell>
          <cell r="AL293">
            <v>0</v>
          </cell>
          <cell r="AM293">
            <v>0</v>
          </cell>
          <cell r="AN293">
            <v>0</v>
          </cell>
          <cell r="AO293">
            <v>0</v>
          </cell>
          <cell r="AP293">
            <v>0</v>
          </cell>
          <cell r="AQ293">
            <v>0</v>
          </cell>
          <cell r="AR293">
            <v>0</v>
          </cell>
          <cell r="AS293">
            <v>0</v>
          </cell>
          <cell r="AT293">
            <v>0</v>
          </cell>
          <cell r="AU293">
            <v>0</v>
          </cell>
          <cell r="AV293">
            <v>0</v>
          </cell>
          <cell r="AW293">
            <v>0</v>
          </cell>
          <cell r="AX293">
            <v>0</v>
          </cell>
          <cell r="AY293">
            <v>0</v>
          </cell>
          <cell r="AZ293">
            <v>0</v>
          </cell>
          <cell r="BA293">
            <v>0</v>
          </cell>
          <cell r="BB293">
            <v>0</v>
          </cell>
          <cell r="BC293">
            <v>1</v>
          </cell>
          <cell r="BD293">
            <v>0</v>
          </cell>
          <cell r="BE293">
            <v>0</v>
          </cell>
          <cell r="BF293">
            <v>0</v>
          </cell>
          <cell r="BG293">
            <v>0</v>
          </cell>
          <cell r="BH293">
            <v>0</v>
          </cell>
          <cell r="BI293">
            <v>0</v>
          </cell>
          <cell r="BJ293">
            <v>0</v>
          </cell>
          <cell r="BK293">
            <v>0</v>
          </cell>
          <cell r="BL293">
            <v>0</v>
          </cell>
          <cell r="BM293">
            <v>0</v>
          </cell>
          <cell r="BN293">
            <v>1542.3999999999967</v>
          </cell>
          <cell r="BO293">
            <v>1</v>
          </cell>
          <cell r="BP293" t="str">
            <v>HAILSHAM NORTH WTW</v>
          </cell>
          <cell r="BQ293">
            <v>1</v>
          </cell>
          <cell r="BS293"/>
        </row>
        <row r="294">
          <cell r="A294" t="str">
            <v>WATERINGBURY WTW</v>
          </cell>
          <cell r="D294">
            <v>680.00000000000057</v>
          </cell>
          <cell r="H294">
            <v>4107.1999999999807</v>
          </cell>
          <cell r="M294">
            <v>13.6</v>
          </cell>
          <cell r="T294">
            <v>27.2</v>
          </cell>
          <cell r="V294">
            <v>3073.5999999999876</v>
          </cell>
          <cell r="X294">
            <v>843.20000000000084</v>
          </cell>
          <cell r="AA294">
            <v>27.2</v>
          </cell>
          <cell r="AH294">
            <v>0</v>
          </cell>
          <cell r="AI294">
            <v>0</v>
          </cell>
          <cell r="AJ294">
            <v>7.7519379844961558E-2</v>
          </cell>
          <cell r="AK294">
            <v>0</v>
          </cell>
          <cell r="AL294">
            <v>0</v>
          </cell>
          <cell r="AM294">
            <v>0</v>
          </cell>
          <cell r="AN294">
            <v>0.46821705426356525</v>
          </cell>
          <cell r="AO294">
            <v>0</v>
          </cell>
          <cell r="AP294">
            <v>0</v>
          </cell>
          <cell r="AQ294">
            <v>0</v>
          </cell>
          <cell r="AR294">
            <v>0</v>
          </cell>
          <cell r="AS294">
            <v>1.55038759689923E-3</v>
          </cell>
          <cell r="AT294">
            <v>0</v>
          </cell>
          <cell r="AU294">
            <v>0</v>
          </cell>
          <cell r="AV294">
            <v>0</v>
          </cell>
          <cell r="AW294">
            <v>0</v>
          </cell>
          <cell r="AX294">
            <v>0</v>
          </cell>
          <cell r="AY294">
            <v>0</v>
          </cell>
          <cell r="AZ294">
            <v>3.10077519379846E-3</v>
          </cell>
          <cell r="BA294">
            <v>0</v>
          </cell>
          <cell r="BB294">
            <v>0.35038759689922455</v>
          </cell>
          <cell r="BC294">
            <v>0</v>
          </cell>
          <cell r="BD294">
            <v>9.6124031007752353E-2</v>
          </cell>
          <cell r="BE294">
            <v>0</v>
          </cell>
          <cell r="BF294">
            <v>0</v>
          </cell>
          <cell r="BG294">
            <v>3.10077519379846E-3</v>
          </cell>
          <cell r="BH294">
            <v>0</v>
          </cell>
          <cell r="BI294">
            <v>0</v>
          </cell>
          <cell r="BJ294">
            <v>0</v>
          </cell>
          <cell r="BK294">
            <v>0</v>
          </cell>
          <cell r="BL294">
            <v>0</v>
          </cell>
          <cell r="BM294">
            <v>0</v>
          </cell>
          <cell r="BN294">
            <v>8771.9999999999709</v>
          </cell>
          <cell r="BO294">
            <v>1</v>
          </cell>
          <cell r="BP294" t="str">
            <v>AYLESFORD WTW</v>
          </cell>
          <cell r="BQ294">
            <v>0.46821705426356525</v>
          </cell>
          <cell r="BR294" t="str">
            <v>GRAVESEND WTW</v>
          </cell>
          <cell r="BS294">
            <v>0.35038759689922455</v>
          </cell>
        </row>
        <row r="295">
          <cell r="A295" t="str">
            <v>WEST HOATHLY WTW</v>
          </cell>
          <cell r="S295">
            <v>18.2</v>
          </cell>
          <cell r="W295">
            <v>18.2</v>
          </cell>
          <cell r="AF295">
            <v>2984.7999999999943</v>
          </cell>
          <cell r="AH295">
            <v>0</v>
          </cell>
          <cell r="AI295">
            <v>0</v>
          </cell>
          <cell r="AJ295">
            <v>0</v>
          </cell>
          <cell r="AK295">
            <v>0</v>
          </cell>
          <cell r="AL295">
            <v>0</v>
          </cell>
          <cell r="AM295">
            <v>0</v>
          </cell>
          <cell r="AN295">
            <v>0</v>
          </cell>
          <cell r="AO295">
            <v>0</v>
          </cell>
          <cell r="AP295">
            <v>0</v>
          </cell>
          <cell r="AQ295">
            <v>0</v>
          </cell>
          <cell r="AR295">
            <v>0</v>
          </cell>
          <cell r="AS295">
            <v>0</v>
          </cell>
          <cell r="AT295">
            <v>0</v>
          </cell>
          <cell r="AU295">
            <v>0</v>
          </cell>
          <cell r="AV295">
            <v>0</v>
          </cell>
          <cell r="AW295">
            <v>0</v>
          </cell>
          <cell r="AX295">
            <v>0</v>
          </cell>
          <cell r="AY295">
            <v>6.0240963855421794E-3</v>
          </cell>
          <cell r="AZ295">
            <v>0</v>
          </cell>
          <cell r="BA295">
            <v>0</v>
          </cell>
          <cell r="BB295">
            <v>0</v>
          </cell>
          <cell r="BC295">
            <v>6.0240963855421794E-3</v>
          </cell>
          <cell r="BD295">
            <v>0</v>
          </cell>
          <cell r="BE295">
            <v>0</v>
          </cell>
          <cell r="BF295">
            <v>0</v>
          </cell>
          <cell r="BG295">
            <v>0</v>
          </cell>
          <cell r="BH295">
            <v>0</v>
          </cell>
          <cell r="BI295">
            <v>0</v>
          </cell>
          <cell r="BJ295">
            <v>0</v>
          </cell>
          <cell r="BK295">
            <v>0</v>
          </cell>
          <cell r="BL295">
            <v>0.98795180722891562</v>
          </cell>
          <cell r="BM295">
            <v>0</v>
          </cell>
          <cell r="BN295">
            <v>3021.1999999999944</v>
          </cell>
          <cell r="BO295">
            <v>1</v>
          </cell>
          <cell r="BP295" t="str">
            <v>SCAYNES HILL WTW</v>
          </cell>
          <cell r="BQ295">
            <v>0.98795180722891562</v>
          </cell>
          <cell r="BR295" t="str">
            <v>GODDARDS GREEN WTW</v>
          </cell>
          <cell r="BS295">
            <v>6.0240963855421794E-3</v>
          </cell>
        </row>
        <row r="296">
          <cell r="A296" t="str">
            <v>WEST HYTHE K WTW</v>
          </cell>
          <cell r="C296">
            <v>54.6</v>
          </cell>
          <cell r="D296">
            <v>11738.999999999944</v>
          </cell>
          <cell r="H296">
            <v>27.3</v>
          </cell>
          <cell r="M296">
            <v>10064.599999999988</v>
          </cell>
          <cell r="X296">
            <v>45.5</v>
          </cell>
          <cell r="AA296">
            <v>273.00000000000006</v>
          </cell>
          <cell r="AD296">
            <v>54.6</v>
          </cell>
          <cell r="AH296">
            <v>0</v>
          </cell>
          <cell r="AI296">
            <v>2.4529844644317332E-3</v>
          </cell>
          <cell r="AJ296">
            <v>0.5273916598528201</v>
          </cell>
          <cell r="AK296">
            <v>0</v>
          </cell>
          <cell r="AL296">
            <v>0</v>
          </cell>
          <cell r="AM296">
            <v>0</v>
          </cell>
          <cell r="AN296">
            <v>1.2264922322158666E-3</v>
          </cell>
          <cell r="AO296">
            <v>0</v>
          </cell>
          <cell r="AP296">
            <v>0</v>
          </cell>
          <cell r="AQ296">
            <v>0</v>
          </cell>
          <cell r="AR296">
            <v>0</v>
          </cell>
          <cell r="AS296">
            <v>0.45216680294358225</v>
          </cell>
          <cell r="AT296">
            <v>0</v>
          </cell>
          <cell r="AU296">
            <v>0</v>
          </cell>
          <cell r="AV296">
            <v>0</v>
          </cell>
          <cell r="AW296">
            <v>0</v>
          </cell>
          <cell r="AX296">
            <v>0</v>
          </cell>
          <cell r="AY296">
            <v>0</v>
          </cell>
          <cell r="AZ296">
            <v>0</v>
          </cell>
          <cell r="BA296">
            <v>0</v>
          </cell>
          <cell r="BB296">
            <v>0</v>
          </cell>
          <cell r="BC296">
            <v>0</v>
          </cell>
          <cell r="BD296">
            <v>2.0441537203597774E-3</v>
          </cell>
          <cell r="BE296">
            <v>0</v>
          </cell>
          <cell r="BF296">
            <v>0</v>
          </cell>
          <cell r="BG296">
            <v>1.2264922322158667E-2</v>
          </cell>
          <cell r="BH296">
            <v>0</v>
          </cell>
          <cell r="BI296">
            <v>0</v>
          </cell>
          <cell r="BJ296">
            <v>2.4529844644317332E-3</v>
          </cell>
          <cell r="BK296">
            <v>0</v>
          </cell>
          <cell r="BL296">
            <v>0</v>
          </cell>
          <cell r="BM296">
            <v>0</v>
          </cell>
          <cell r="BN296">
            <v>22258.599999999929</v>
          </cell>
          <cell r="BO296">
            <v>1</v>
          </cell>
          <cell r="BP296" t="str">
            <v>ASHFORD WTW</v>
          </cell>
          <cell r="BQ296">
            <v>0.5273916598528201</v>
          </cell>
          <cell r="BR296" t="str">
            <v>CANTERBURY WTW</v>
          </cell>
          <cell r="BS296">
            <v>0.45216680294358225</v>
          </cell>
        </row>
        <row r="297">
          <cell r="A297" t="str">
            <v>WEST MARDEN WTW</v>
          </cell>
          <cell r="K297">
            <v>1006.4000000000011</v>
          </cell>
          <cell r="P297">
            <v>81.599999999999994</v>
          </cell>
          <cell r="AH297">
            <v>0</v>
          </cell>
          <cell r="AI297">
            <v>0</v>
          </cell>
          <cell r="AJ297">
            <v>0</v>
          </cell>
          <cell r="AK297">
            <v>0</v>
          </cell>
          <cell r="AL297">
            <v>0</v>
          </cell>
          <cell r="AM297">
            <v>0</v>
          </cell>
          <cell r="AN297">
            <v>0</v>
          </cell>
          <cell r="AO297">
            <v>0</v>
          </cell>
          <cell r="AP297">
            <v>0</v>
          </cell>
          <cell r="AQ297">
            <v>0.92500000000000004</v>
          </cell>
          <cell r="AR297">
            <v>0</v>
          </cell>
          <cell r="AS297">
            <v>0</v>
          </cell>
          <cell r="AT297">
            <v>0</v>
          </cell>
          <cell r="AU297">
            <v>0</v>
          </cell>
          <cell r="AV297">
            <v>7.4999999999999914E-2</v>
          </cell>
          <cell r="AW297">
            <v>0</v>
          </cell>
          <cell r="AX297">
            <v>0</v>
          </cell>
          <cell r="AY297">
            <v>0</v>
          </cell>
          <cell r="AZ297">
            <v>0</v>
          </cell>
          <cell r="BA297">
            <v>0</v>
          </cell>
          <cell r="BB297">
            <v>0</v>
          </cell>
          <cell r="BC297">
            <v>0</v>
          </cell>
          <cell r="BD297">
            <v>0</v>
          </cell>
          <cell r="BE297">
            <v>0</v>
          </cell>
          <cell r="BF297">
            <v>0</v>
          </cell>
          <cell r="BG297">
            <v>0</v>
          </cell>
          <cell r="BH297">
            <v>0</v>
          </cell>
          <cell r="BI297">
            <v>0</v>
          </cell>
          <cell r="BJ297">
            <v>0</v>
          </cell>
          <cell r="BK297">
            <v>0</v>
          </cell>
          <cell r="BL297">
            <v>0</v>
          </cell>
          <cell r="BM297">
            <v>0</v>
          </cell>
          <cell r="BN297">
            <v>1088.0000000000011</v>
          </cell>
          <cell r="BO297">
            <v>1</v>
          </cell>
          <cell r="BP297" t="str">
            <v>BUDDS FARM HAVANT WTW</v>
          </cell>
          <cell r="BQ297">
            <v>0.92500000000000004</v>
          </cell>
          <cell r="BR297" t="str">
            <v>FORD WTW</v>
          </cell>
          <cell r="BS297">
            <v>7.4999999999999914E-2</v>
          </cell>
        </row>
        <row r="298">
          <cell r="A298" t="str">
            <v>WEST WELLOW WTW</v>
          </cell>
          <cell r="K298">
            <v>54.4</v>
          </cell>
          <cell r="Q298">
            <v>13.6</v>
          </cell>
          <cell r="AG298">
            <v>4351.9999999999873</v>
          </cell>
          <cell r="AH298">
            <v>0</v>
          </cell>
          <cell r="AI298">
            <v>0</v>
          </cell>
          <cell r="AJ298">
            <v>0</v>
          </cell>
          <cell r="AK298">
            <v>0</v>
          </cell>
          <cell r="AL298">
            <v>0</v>
          </cell>
          <cell r="AM298">
            <v>0</v>
          </cell>
          <cell r="AN298">
            <v>0</v>
          </cell>
          <cell r="AO298">
            <v>0</v>
          </cell>
          <cell r="AP298">
            <v>0</v>
          </cell>
          <cell r="AQ298">
            <v>1.2307692307692342E-2</v>
          </cell>
          <cell r="AR298">
            <v>0</v>
          </cell>
          <cell r="AS298">
            <v>0</v>
          </cell>
          <cell r="AT298">
            <v>0</v>
          </cell>
          <cell r="AU298">
            <v>0</v>
          </cell>
          <cell r="AV298">
            <v>0</v>
          </cell>
          <cell r="AW298">
            <v>3.0769230769230856E-3</v>
          </cell>
          <cell r="AX298">
            <v>0</v>
          </cell>
          <cell r="AY298">
            <v>0</v>
          </cell>
          <cell r="AZ298">
            <v>0</v>
          </cell>
          <cell r="BA298">
            <v>0</v>
          </cell>
          <cell r="BB298">
            <v>0</v>
          </cell>
          <cell r="BC298">
            <v>0</v>
          </cell>
          <cell r="BD298">
            <v>0</v>
          </cell>
          <cell r="BE298">
            <v>0</v>
          </cell>
          <cell r="BF298">
            <v>0</v>
          </cell>
          <cell r="BG298">
            <v>0</v>
          </cell>
          <cell r="BH298">
            <v>0</v>
          </cell>
          <cell r="BI298">
            <v>0</v>
          </cell>
          <cell r="BJ298">
            <v>0</v>
          </cell>
          <cell r="BK298">
            <v>0</v>
          </cell>
          <cell r="BL298">
            <v>0</v>
          </cell>
          <cell r="BM298">
            <v>0.98461538461538456</v>
          </cell>
          <cell r="BN298">
            <v>4419.9999999999873</v>
          </cell>
          <cell r="BO298">
            <v>1</v>
          </cell>
          <cell r="BP298" t="str">
            <v>SLOWHILL COPSE MARCHWOOD WTW</v>
          </cell>
          <cell r="BQ298">
            <v>0.98461538461538456</v>
          </cell>
          <cell r="BR298" t="str">
            <v>BUDDS FARM HAVANT WTW</v>
          </cell>
          <cell r="BS298">
            <v>1.2307692307692342E-2</v>
          </cell>
        </row>
        <row r="299">
          <cell r="A299" t="str">
            <v>WESTBERE WTW</v>
          </cell>
          <cell r="D299">
            <v>623.20000000000005</v>
          </cell>
          <cell r="H299">
            <v>36.4</v>
          </cell>
          <cell r="M299">
            <v>3817.1999999999862</v>
          </cell>
          <cell r="X299">
            <v>54.599999999999994</v>
          </cell>
          <cell r="AA299">
            <v>54.599999999999994</v>
          </cell>
          <cell r="AD299">
            <v>18.2</v>
          </cell>
          <cell r="AH299">
            <v>0</v>
          </cell>
          <cell r="AI299">
            <v>0</v>
          </cell>
          <cell r="AJ299">
            <v>0.13535467616524083</v>
          </cell>
          <cell r="AK299">
            <v>0</v>
          </cell>
          <cell r="AL299">
            <v>0</v>
          </cell>
          <cell r="AM299">
            <v>0</v>
          </cell>
          <cell r="AN299">
            <v>7.905825116198275E-3</v>
          </cell>
          <cell r="AO299">
            <v>0</v>
          </cell>
          <cell r="AP299">
            <v>0</v>
          </cell>
          <cell r="AQ299">
            <v>0</v>
          </cell>
          <cell r="AR299">
            <v>0</v>
          </cell>
          <cell r="AS299">
            <v>0.82906911081186674</v>
          </cell>
          <cell r="AT299">
            <v>0</v>
          </cell>
          <cell r="AU299">
            <v>0</v>
          </cell>
          <cell r="AV299">
            <v>0</v>
          </cell>
          <cell r="AW299">
            <v>0</v>
          </cell>
          <cell r="AX299">
            <v>0</v>
          </cell>
          <cell r="AY299">
            <v>0</v>
          </cell>
          <cell r="AZ299">
            <v>0</v>
          </cell>
          <cell r="BA299">
            <v>0</v>
          </cell>
          <cell r="BB299">
            <v>0</v>
          </cell>
          <cell r="BC299">
            <v>0</v>
          </cell>
          <cell r="BD299">
            <v>1.1858737674297412E-2</v>
          </cell>
          <cell r="BE299">
            <v>0</v>
          </cell>
          <cell r="BF299">
            <v>0</v>
          </cell>
          <cell r="BG299">
            <v>1.1858737674297412E-2</v>
          </cell>
          <cell r="BH299">
            <v>0</v>
          </cell>
          <cell r="BI299">
            <v>0</v>
          </cell>
          <cell r="BJ299">
            <v>3.9529125580991375E-3</v>
          </cell>
          <cell r="BK299">
            <v>0</v>
          </cell>
          <cell r="BL299">
            <v>0</v>
          </cell>
          <cell r="BM299">
            <v>0</v>
          </cell>
          <cell r="BN299">
            <v>4604.1999999999871</v>
          </cell>
          <cell r="BO299">
            <v>1</v>
          </cell>
          <cell r="BP299" t="str">
            <v>CANTERBURY WTW</v>
          </cell>
          <cell r="BQ299">
            <v>0.82906911081186674</v>
          </cell>
          <cell r="BR299" t="str">
            <v>ASHFORD WTW</v>
          </cell>
          <cell r="BS299">
            <v>0.13535467616524083</v>
          </cell>
        </row>
        <row r="300">
          <cell r="A300" t="str">
            <v>WESTFIELD WTW</v>
          </cell>
          <cell r="D300">
            <v>2784.1999999999957</v>
          </cell>
          <cell r="W300">
            <v>1456.000000000002</v>
          </cell>
          <cell r="AH300">
            <v>0</v>
          </cell>
          <cell r="AI300">
            <v>0</v>
          </cell>
          <cell r="AJ300">
            <v>0.65661997075609568</v>
          </cell>
          <cell r="AK300">
            <v>0</v>
          </cell>
          <cell r="AL300">
            <v>0</v>
          </cell>
          <cell r="AM300">
            <v>0</v>
          </cell>
          <cell r="AN300">
            <v>0</v>
          </cell>
          <cell r="AO300">
            <v>0</v>
          </cell>
          <cell r="AP300">
            <v>0</v>
          </cell>
          <cell r="AQ300">
            <v>0</v>
          </cell>
          <cell r="AR300">
            <v>0</v>
          </cell>
          <cell r="AS300">
            <v>0</v>
          </cell>
          <cell r="AT300">
            <v>0</v>
          </cell>
          <cell r="AU300">
            <v>0</v>
          </cell>
          <cell r="AV300">
            <v>0</v>
          </cell>
          <cell r="AW300">
            <v>0</v>
          </cell>
          <cell r="AX300">
            <v>0</v>
          </cell>
          <cell r="AY300">
            <v>0</v>
          </cell>
          <cell r="AZ300">
            <v>0</v>
          </cell>
          <cell r="BA300">
            <v>0</v>
          </cell>
          <cell r="BB300">
            <v>0</v>
          </cell>
          <cell r="BC300">
            <v>0.34338002924390426</v>
          </cell>
          <cell r="BD300">
            <v>0</v>
          </cell>
          <cell r="BE300">
            <v>0</v>
          </cell>
          <cell r="BF300">
            <v>0</v>
          </cell>
          <cell r="BG300">
            <v>0</v>
          </cell>
          <cell r="BH300">
            <v>0</v>
          </cell>
          <cell r="BI300">
            <v>0</v>
          </cell>
          <cell r="BJ300">
            <v>0</v>
          </cell>
          <cell r="BK300">
            <v>0</v>
          </cell>
          <cell r="BL300">
            <v>0</v>
          </cell>
          <cell r="BM300">
            <v>0</v>
          </cell>
          <cell r="BN300">
            <v>4240.199999999998</v>
          </cell>
          <cell r="BO300">
            <v>1</v>
          </cell>
          <cell r="BP300" t="str">
            <v>ASHFORD WTW</v>
          </cell>
          <cell r="BQ300">
            <v>0.65661997075609568</v>
          </cell>
          <cell r="BR300" t="str">
            <v>HAILSHAM NORTH WTW</v>
          </cell>
          <cell r="BS300">
            <v>0.34338002924390426</v>
          </cell>
        </row>
        <row r="301">
          <cell r="A301" t="str">
            <v>WESTMESTON WTW</v>
          </cell>
          <cell r="S301">
            <v>118.29999999999997</v>
          </cell>
          <cell r="W301">
            <v>18.2</v>
          </cell>
          <cell r="AF301">
            <v>36.4</v>
          </cell>
          <cell r="AH301">
            <v>0</v>
          </cell>
          <cell r="AI301">
            <v>0</v>
          </cell>
          <cell r="AJ301">
            <v>0</v>
          </cell>
          <cell r="AK301">
            <v>0</v>
          </cell>
          <cell r="AL301">
            <v>0</v>
          </cell>
          <cell r="AM301">
            <v>0</v>
          </cell>
          <cell r="AN301">
            <v>0</v>
          </cell>
          <cell r="AO301">
            <v>0</v>
          </cell>
          <cell r="AP301">
            <v>0</v>
          </cell>
          <cell r="AQ301">
            <v>0</v>
          </cell>
          <cell r="AR301">
            <v>0</v>
          </cell>
          <cell r="AS301">
            <v>0</v>
          </cell>
          <cell r="AT301">
            <v>0</v>
          </cell>
          <cell r="AU301">
            <v>0</v>
          </cell>
          <cell r="AV301">
            <v>0</v>
          </cell>
          <cell r="AW301">
            <v>0</v>
          </cell>
          <cell r="AX301">
            <v>0</v>
          </cell>
          <cell r="AY301">
            <v>0.68421052631578938</v>
          </cell>
          <cell r="AZ301">
            <v>0</v>
          </cell>
          <cell r="BA301">
            <v>0</v>
          </cell>
          <cell r="BB301">
            <v>0</v>
          </cell>
          <cell r="BC301">
            <v>0.10526315789473685</v>
          </cell>
          <cell r="BD301">
            <v>0</v>
          </cell>
          <cell r="BE301">
            <v>0</v>
          </cell>
          <cell r="BF301">
            <v>0</v>
          </cell>
          <cell r="BG301">
            <v>0</v>
          </cell>
          <cell r="BH301">
            <v>0</v>
          </cell>
          <cell r="BI301">
            <v>0</v>
          </cell>
          <cell r="BJ301">
            <v>0</v>
          </cell>
          <cell r="BK301">
            <v>0</v>
          </cell>
          <cell r="BL301">
            <v>0.2105263157894737</v>
          </cell>
          <cell r="BM301">
            <v>0</v>
          </cell>
          <cell r="BN301">
            <v>172.89999999999998</v>
          </cell>
          <cell r="BO301">
            <v>1</v>
          </cell>
          <cell r="BP301" t="str">
            <v>GODDARDS GREEN WTW</v>
          </cell>
          <cell r="BQ301">
            <v>0.68421052631578938</v>
          </cell>
          <cell r="BR301" t="str">
            <v>SCAYNES HILL WTW</v>
          </cell>
          <cell r="BS301">
            <v>0.2105263157894737</v>
          </cell>
        </row>
        <row r="302">
          <cell r="A302" t="str">
            <v>WESTWELL WTW</v>
          </cell>
          <cell r="D302">
            <v>359.39999999999986</v>
          </cell>
          <cell r="AH302">
            <v>0</v>
          </cell>
          <cell r="AI302">
            <v>0</v>
          </cell>
          <cell r="AJ302">
            <v>1</v>
          </cell>
          <cell r="AK302">
            <v>0</v>
          </cell>
          <cell r="AL302">
            <v>0</v>
          </cell>
          <cell r="AM302">
            <v>0</v>
          </cell>
          <cell r="AN302">
            <v>0</v>
          </cell>
          <cell r="AO302">
            <v>0</v>
          </cell>
          <cell r="AP302">
            <v>0</v>
          </cell>
          <cell r="AQ302">
            <v>0</v>
          </cell>
          <cell r="AR302">
            <v>0</v>
          </cell>
          <cell r="AS302">
            <v>0</v>
          </cell>
          <cell r="AT302">
            <v>0</v>
          </cell>
          <cell r="AU302">
            <v>0</v>
          </cell>
          <cell r="AV302">
            <v>0</v>
          </cell>
          <cell r="AW302">
            <v>0</v>
          </cell>
          <cell r="AX302">
            <v>0</v>
          </cell>
          <cell r="AY302">
            <v>0</v>
          </cell>
          <cell r="AZ302">
            <v>0</v>
          </cell>
          <cell r="BA302">
            <v>0</v>
          </cell>
          <cell r="BB302">
            <v>0</v>
          </cell>
          <cell r="BC302">
            <v>0</v>
          </cell>
          <cell r="BD302">
            <v>0</v>
          </cell>
          <cell r="BE302">
            <v>0</v>
          </cell>
          <cell r="BF302">
            <v>0</v>
          </cell>
          <cell r="BG302">
            <v>0</v>
          </cell>
          <cell r="BH302">
            <v>0</v>
          </cell>
          <cell r="BI302">
            <v>0</v>
          </cell>
          <cell r="BJ302">
            <v>0</v>
          </cell>
          <cell r="BK302">
            <v>0</v>
          </cell>
          <cell r="BL302">
            <v>0</v>
          </cell>
          <cell r="BM302">
            <v>0</v>
          </cell>
          <cell r="BN302">
            <v>359.39999999999986</v>
          </cell>
          <cell r="BO302">
            <v>1</v>
          </cell>
          <cell r="BP302" t="str">
            <v>ASHFORD WTW</v>
          </cell>
          <cell r="BQ302">
            <v>1</v>
          </cell>
          <cell r="BS302"/>
        </row>
        <row r="303">
          <cell r="A303" t="str">
            <v>WHATLINGTON WTW</v>
          </cell>
          <cell r="D303">
            <v>126.19999999999999</v>
          </cell>
          <cell r="W303">
            <v>13.5</v>
          </cell>
          <cell r="AH303">
            <v>0</v>
          </cell>
          <cell r="AI303">
            <v>0</v>
          </cell>
          <cell r="AJ303">
            <v>0.90336435218324984</v>
          </cell>
          <cell r="AK303">
            <v>0</v>
          </cell>
          <cell r="AL303">
            <v>0</v>
          </cell>
          <cell r="AM303">
            <v>0</v>
          </cell>
          <cell r="AN303">
            <v>0</v>
          </cell>
          <cell r="AO303">
            <v>0</v>
          </cell>
          <cell r="AP303">
            <v>0</v>
          </cell>
          <cell r="AQ303">
            <v>0</v>
          </cell>
          <cell r="AR303">
            <v>0</v>
          </cell>
          <cell r="AS303">
            <v>0</v>
          </cell>
          <cell r="AT303">
            <v>0</v>
          </cell>
          <cell r="AU303">
            <v>0</v>
          </cell>
          <cell r="AV303">
            <v>0</v>
          </cell>
          <cell r="AW303">
            <v>0</v>
          </cell>
          <cell r="AX303">
            <v>0</v>
          </cell>
          <cell r="AY303">
            <v>0</v>
          </cell>
          <cell r="AZ303">
            <v>0</v>
          </cell>
          <cell r="BA303">
            <v>0</v>
          </cell>
          <cell r="BB303">
            <v>0</v>
          </cell>
          <cell r="BC303">
            <v>9.6635647816750186E-2</v>
          </cell>
          <cell r="BD303">
            <v>0</v>
          </cell>
          <cell r="BE303">
            <v>0</v>
          </cell>
          <cell r="BF303">
            <v>0</v>
          </cell>
          <cell r="BG303">
            <v>0</v>
          </cell>
          <cell r="BH303">
            <v>0</v>
          </cell>
          <cell r="BI303">
            <v>0</v>
          </cell>
          <cell r="BJ303">
            <v>0</v>
          </cell>
          <cell r="BK303">
            <v>0</v>
          </cell>
          <cell r="BL303">
            <v>0</v>
          </cell>
          <cell r="BM303">
            <v>0</v>
          </cell>
          <cell r="BN303">
            <v>139.69999999999999</v>
          </cell>
          <cell r="BO303">
            <v>1</v>
          </cell>
          <cell r="BP303" t="str">
            <v>ASHFORD WTW</v>
          </cell>
          <cell r="BQ303">
            <v>0.90336435218324984</v>
          </cell>
          <cell r="BR303" t="str">
            <v>HAILSHAM NORTH WTW</v>
          </cell>
          <cell r="BS303">
            <v>9.6635647816750186E-2</v>
          </cell>
        </row>
        <row r="304">
          <cell r="A304" t="str">
            <v>WHITCHURCH WTW</v>
          </cell>
          <cell r="K304">
            <v>109.2</v>
          </cell>
          <cell r="Q304">
            <v>1719.7999999999984</v>
          </cell>
          <cell r="AG304">
            <v>2811.8999999999996</v>
          </cell>
          <cell r="AH304">
            <v>0</v>
          </cell>
          <cell r="AI304">
            <v>0</v>
          </cell>
          <cell r="AJ304">
            <v>0</v>
          </cell>
          <cell r="AK304">
            <v>0</v>
          </cell>
          <cell r="AL304">
            <v>0</v>
          </cell>
          <cell r="AM304">
            <v>0</v>
          </cell>
          <cell r="AN304">
            <v>0</v>
          </cell>
          <cell r="AO304">
            <v>0</v>
          </cell>
          <cell r="AP304">
            <v>0</v>
          </cell>
          <cell r="AQ304">
            <v>2.3529918765756653E-2</v>
          </cell>
          <cell r="AR304">
            <v>0</v>
          </cell>
          <cell r="AS304">
            <v>0</v>
          </cell>
          <cell r="AT304">
            <v>0</v>
          </cell>
          <cell r="AU304">
            <v>0</v>
          </cell>
          <cell r="AV304">
            <v>0</v>
          </cell>
          <cell r="AW304">
            <v>0.37057467301600966</v>
          </cell>
          <cell r="AX304">
            <v>0</v>
          </cell>
          <cell r="AY304">
            <v>0</v>
          </cell>
          <cell r="AZ304">
            <v>0</v>
          </cell>
          <cell r="BA304">
            <v>0</v>
          </cell>
          <cell r="BB304">
            <v>0</v>
          </cell>
          <cell r="BC304">
            <v>0</v>
          </cell>
          <cell r="BD304">
            <v>0</v>
          </cell>
          <cell r="BE304">
            <v>0</v>
          </cell>
          <cell r="BF304">
            <v>0</v>
          </cell>
          <cell r="BG304">
            <v>0</v>
          </cell>
          <cell r="BH304">
            <v>0</v>
          </cell>
          <cell r="BI304">
            <v>0</v>
          </cell>
          <cell r="BJ304">
            <v>0</v>
          </cell>
          <cell r="BK304">
            <v>0</v>
          </cell>
          <cell r="BL304">
            <v>0</v>
          </cell>
          <cell r="BM304">
            <v>0.60589540821823373</v>
          </cell>
          <cell r="BN304">
            <v>4640.8999999999978</v>
          </cell>
          <cell r="BO304">
            <v>1</v>
          </cell>
          <cell r="BP304" t="str">
            <v>SLOWHILL COPSE MARCHWOOD WTW</v>
          </cell>
          <cell r="BQ304">
            <v>0.60589540821823373</v>
          </cell>
          <cell r="BR304" t="str">
            <v>FULLERTON WTW</v>
          </cell>
          <cell r="BS304">
            <v>0.37057467301600966</v>
          </cell>
        </row>
        <row r="305">
          <cell r="A305" t="str">
            <v>WHITEGATES LANE WADHURST WTW</v>
          </cell>
          <cell r="D305">
            <v>964.60000000000093</v>
          </cell>
          <cell r="H305">
            <v>2695.1999999999966</v>
          </cell>
          <cell r="M305">
            <v>36.4</v>
          </cell>
          <cell r="V305">
            <v>18.2</v>
          </cell>
          <cell r="W305">
            <v>72.8</v>
          </cell>
          <cell r="X305">
            <v>254.79999999999993</v>
          </cell>
          <cell r="AA305">
            <v>18.2</v>
          </cell>
          <cell r="AH305">
            <v>0</v>
          </cell>
          <cell r="AI305">
            <v>0</v>
          </cell>
          <cell r="AJ305">
            <v>0.23757450371902902</v>
          </cell>
          <cell r="AK305">
            <v>0</v>
          </cell>
          <cell r="AL305">
            <v>0</v>
          </cell>
          <cell r="AM305">
            <v>0</v>
          </cell>
          <cell r="AN305">
            <v>0.66380966454854406</v>
          </cell>
          <cell r="AO305">
            <v>0</v>
          </cell>
          <cell r="AP305">
            <v>0</v>
          </cell>
          <cell r="AQ305">
            <v>0</v>
          </cell>
          <cell r="AR305">
            <v>0</v>
          </cell>
          <cell r="AS305">
            <v>8.9650756120388218E-3</v>
          </cell>
          <cell r="AT305">
            <v>0</v>
          </cell>
          <cell r="AU305">
            <v>0</v>
          </cell>
          <cell r="AV305">
            <v>0</v>
          </cell>
          <cell r="AW305">
            <v>0</v>
          </cell>
          <cell r="AX305">
            <v>0</v>
          </cell>
          <cell r="AY305">
            <v>0</v>
          </cell>
          <cell r="AZ305">
            <v>0</v>
          </cell>
          <cell r="BA305">
            <v>0</v>
          </cell>
          <cell r="BB305">
            <v>4.4825378060194109E-3</v>
          </cell>
          <cell r="BC305">
            <v>1.7930151224077644E-2</v>
          </cell>
          <cell r="BD305">
            <v>6.2755529284271735E-2</v>
          </cell>
          <cell r="BE305">
            <v>0</v>
          </cell>
          <cell r="BF305">
            <v>0</v>
          </cell>
          <cell r="BG305">
            <v>4.4825378060194109E-3</v>
          </cell>
          <cell r="BH305">
            <v>0</v>
          </cell>
          <cell r="BI305">
            <v>0</v>
          </cell>
          <cell r="BJ305">
            <v>0</v>
          </cell>
          <cell r="BK305">
            <v>0</v>
          </cell>
          <cell r="BL305">
            <v>0</v>
          </cell>
          <cell r="BM305">
            <v>0</v>
          </cell>
          <cell r="BN305">
            <v>4060.1999999999971</v>
          </cell>
          <cell r="BO305">
            <v>1</v>
          </cell>
          <cell r="BP305" t="str">
            <v>AYLESFORD WTW</v>
          </cell>
          <cell r="BQ305">
            <v>0.66380966454854406</v>
          </cell>
          <cell r="BR305" t="str">
            <v>ASHFORD WTW</v>
          </cell>
          <cell r="BS305">
            <v>0.23757450371902902</v>
          </cell>
        </row>
        <row r="306">
          <cell r="A306" t="str">
            <v>WHITEPARISH WTW</v>
          </cell>
          <cell r="K306">
            <v>99.999999999999986</v>
          </cell>
          <cell r="AG306">
            <v>1365.0000000000018</v>
          </cell>
          <cell r="AH306">
            <v>0</v>
          </cell>
          <cell r="AI306">
            <v>0</v>
          </cell>
          <cell r="AJ306">
            <v>0</v>
          </cell>
          <cell r="AK306">
            <v>0</v>
          </cell>
          <cell r="AL306">
            <v>0</v>
          </cell>
          <cell r="AM306">
            <v>0</v>
          </cell>
          <cell r="AN306">
            <v>0</v>
          </cell>
          <cell r="AO306">
            <v>0</v>
          </cell>
          <cell r="AP306">
            <v>0</v>
          </cell>
          <cell r="AQ306">
            <v>6.8259385665528916E-2</v>
          </cell>
          <cell r="AR306">
            <v>0</v>
          </cell>
          <cell r="AS306">
            <v>0</v>
          </cell>
          <cell r="AT306">
            <v>0</v>
          </cell>
          <cell r="AU306">
            <v>0</v>
          </cell>
          <cell r="AV306">
            <v>0</v>
          </cell>
          <cell r="AW306">
            <v>0</v>
          </cell>
          <cell r="AX306">
            <v>0</v>
          </cell>
          <cell r="AY306">
            <v>0</v>
          </cell>
          <cell r="AZ306">
            <v>0</v>
          </cell>
          <cell r="BA306">
            <v>0</v>
          </cell>
          <cell r="BB306">
            <v>0</v>
          </cell>
          <cell r="BC306">
            <v>0</v>
          </cell>
          <cell r="BD306">
            <v>0</v>
          </cell>
          <cell r="BE306">
            <v>0</v>
          </cell>
          <cell r="BF306">
            <v>0</v>
          </cell>
          <cell r="BG306">
            <v>0</v>
          </cell>
          <cell r="BH306">
            <v>0</v>
          </cell>
          <cell r="BI306">
            <v>0</v>
          </cell>
          <cell r="BJ306">
            <v>0</v>
          </cell>
          <cell r="BK306">
            <v>0</v>
          </cell>
          <cell r="BL306">
            <v>0</v>
          </cell>
          <cell r="BM306">
            <v>0.93174061433447108</v>
          </cell>
          <cell r="BN306">
            <v>1465.0000000000018</v>
          </cell>
          <cell r="BO306">
            <v>1</v>
          </cell>
          <cell r="BP306" t="str">
            <v>SLOWHILL COPSE MARCHWOOD WTW</v>
          </cell>
          <cell r="BQ306">
            <v>0.93174061433447108</v>
          </cell>
          <cell r="BR306" t="str">
            <v>BUDDS FARM HAVANT WTW</v>
          </cell>
          <cell r="BS306">
            <v>6.8259385665528916E-2</v>
          </cell>
        </row>
        <row r="307">
          <cell r="A307" t="str">
            <v>WHITEWALL CREEK WTW</v>
          </cell>
          <cell r="D307">
            <v>1910.7999999999986</v>
          </cell>
          <cell r="H307">
            <v>604.90000000000009</v>
          </cell>
          <cell r="M307">
            <v>54.6</v>
          </cell>
          <cell r="U307">
            <v>27.3</v>
          </cell>
          <cell r="V307">
            <v>8780.600000000024</v>
          </cell>
          <cell r="X307">
            <v>436.59999999999997</v>
          </cell>
          <cell r="Y307">
            <v>3849.3000000000102</v>
          </cell>
          <cell r="AA307">
            <v>2256.599999999999</v>
          </cell>
          <cell r="AD307">
            <v>11442.699999999952</v>
          </cell>
          <cell r="AH307">
            <v>0</v>
          </cell>
          <cell r="AI307">
            <v>0</v>
          </cell>
          <cell r="AJ307">
            <v>6.5074208027680699E-2</v>
          </cell>
          <cell r="AK307">
            <v>0</v>
          </cell>
          <cell r="AL307">
            <v>0</v>
          </cell>
          <cell r="AM307">
            <v>0</v>
          </cell>
          <cell r="AN307">
            <v>2.0600475421783594E-2</v>
          </cell>
          <cell r="AO307">
            <v>0</v>
          </cell>
          <cell r="AP307">
            <v>0</v>
          </cell>
          <cell r="AQ307">
            <v>0</v>
          </cell>
          <cell r="AR307">
            <v>0</v>
          </cell>
          <cell r="AS307">
            <v>1.8594576922291025E-3</v>
          </cell>
          <cell r="AT307">
            <v>0</v>
          </cell>
          <cell r="AU307">
            <v>0</v>
          </cell>
          <cell r="AV307">
            <v>0</v>
          </cell>
          <cell r="AW307">
            <v>0</v>
          </cell>
          <cell r="AX307">
            <v>0</v>
          </cell>
          <cell r="AY307">
            <v>0</v>
          </cell>
          <cell r="AZ307">
            <v>0</v>
          </cell>
          <cell r="BA307">
            <v>9.2972884611455125E-4</v>
          </cell>
          <cell r="BB307">
            <v>0.2990321284319945</v>
          </cell>
          <cell r="BC307">
            <v>0</v>
          </cell>
          <cell r="BD307">
            <v>1.4868850337494983E-2</v>
          </cell>
          <cell r="BE307">
            <v>0.13109176730215205</v>
          </cell>
          <cell r="BF307">
            <v>0</v>
          </cell>
          <cell r="BG307">
            <v>7.6850773411798357E-2</v>
          </cell>
          <cell r="BH307">
            <v>0</v>
          </cell>
          <cell r="BI307">
            <v>0</v>
          </cell>
          <cell r="BJ307">
            <v>0.38969261052875198</v>
          </cell>
          <cell r="BK307">
            <v>0</v>
          </cell>
          <cell r="BL307">
            <v>0</v>
          </cell>
          <cell r="BM307">
            <v>0</v>
          </cell>
          <cell r="BN307">
            <v>29363.399999999987</v>
          </cell>
          <cell r="BO307">
            <v>1</v>
          </cell>
          <cell r="BP307" t="str">
            <v>QUEENBOROUGH WTW</v>
          </cell>
          <cell r="BQ307">
            <v>0.38969261052875198</v>
          </cell>
          <cell r="BR307" t="str">
            <v>GRAVESEND WTW</v>
          </cell>
          <cell r="BS307">
            <v>0.2990321284319945</v>
          </cell>
        </row>
        <row r="308">
          <cell r="A308" t="str">
            <v>WICKHAM WTW</v>
          </cell>
          <cell r="K308">
            <v>72.8</v>
          </cell>
          <cell r="Q308">
            <v>18.2</v>
          </cell>
          <cell r="AG308">
            <v>1414.6000000000015</v>
          </cell>
          <cell r="AH308">
            <v>0</v>
          </cell>
          <cell r="AI308">
            <v>0</v>
          </cell>
          <cell r="AJ308">
            <v>0</v>
          </cell>
          <cell r="AK308">
            <v>0</v>
          </cell>
          <cell r="AL308">
            <v>0</v>
          </cell>
          <cell r="AM308">
            <v>0</v>
          </cell>
          <cell r="AN308">
            <v>0</v>
          </cell>
          <cell r="AO308">
            <v>0</v>
          </cell>
          <cell r="AP308">
            <v>0</v>
          </cell>
          <cell r="AQ308">
            <v>4.8352816153028645E-2</v>
          </cell>
          <cell r="AR308">
            <v>0</v>
          </cell>
          <cell r="AS308">
            <v>0</v>
          </cell>
          <cell r="AT308">
            <v>0</v>
          </cell>
          <cell r="AU308">
            <v>0</v>
          </cell>
          <cell r="AV308">
            <v>0</v>
          </cell>
          <cell r="AW308">
            <v>1.2088204038257161E-2</v>
          </cell>
          <cell r="AX308">
            <v>0</v>
          </cell>
          <cell r="AY308">
            <v>0</v>
          </cell>
          <cell r="AZ308">
            <v>0</v>
          </cell>
          <cell r="BA308">
            <v>0</v>
          </cell>
          <cell r="BB308">
            <v>0</v>
          </cell>
          <cell r="BC308">
            <v>0</v>
          </cell>
          <cell r="BD308">
            <v>0</v>
          </cell>
          <cell r="BE308">
            <v>0</v>
          </cell>
          <cell r="BF308">
            <v>0</v>
          </cell>
          <cell r="BG308">
            <v>0</v>
          </cell>
          <cell r="BH308">
            <v>0</v>
          </cell>
          <cell r="BI308">
            <v>0</v>
          </cell>
          <cell r="BJ308">
            <v>0</v>
          </cell>
          <cell r="BK308">
            <v>0</v>
          </cell>
          <cell r="BL308">
            <v>0</v>
          </cell>
          <cell r="BM308">
            <v>0.93955897980871417</v>
          </cell>
          <cell r="BN308">
            <v>1505.6000000000015</v>
          </cell>
          <cell r="BO308">
            <v>1</v>
          </cell>
          <cell r="BP308" t="str">
            <v>SLOWHILL COPSE MARCHWOOD WTW</v>
          </cell>
          <cell r="BQ308">
            <v>0.93955897980871417</v>
          </cell>
          <cell r="BR308" t="str">
            <v>BUDDS FARM HAVANT WTW</v>
          </cell>
          <cell r="BS308">
            <v>4.8352816153028645E-2</v>
          </cell>
        </row>
        <row r="309">
          <cell r="A309" t="str">
            <v>WILLOW WOOD ST LAWRENCE WTW</v>
          </cell>
          <cell r="AE309">
            <v>544.00000000000034</v>
          </cell>
          <cell r="AH309">
            <v>0</v>
          </cell>
          <cell r="AI309">
            <v>0</v>
          </cell>
          <cell r="AJ309">
            <v>0</v>
          </cell>
          <cell r="AK309">
            <v>0</v>
          </cell>
          <cell r="AL309">
            <v>0</v>
          </cell>
          <cell r="AM309">
            <v>0</v>
          </cell>
          <cell r="AN309">
            <v>0</v>
          </cell>
          <cell r="AO309">
            <v>0</v>
          </cell>
          <cell r="AP309">
            <v>0</v>
          </cell>
          <cell r="AQ309">
            <v>0</v>
          </cell>
          <cell r="AR309">
            <v>0</v>
          </cell>
          <cell r="AS309">
            <v>0</v>
          </cell>
          <cell r="AT309">
            <v>0</v>
          </cell>
          <cell r="AU309">
            <v>0</v>
          </cell>
          <cell r="AV309">
            <v>0</v>
          </cell>
          <cell r="AW309">
            <v>0</v>
          </cell>
          <cell r="AX309">
            <v>0</v>
          </cell>
          <cell r="AY309">
            <v>0</v>
          </cell>
          <cell r="AZ309">
            <v>0</v>
          </cell>
          <cell r="BA309">
            <v>0</v>
          </cell>
          <cell r="BB309">
            <v>0</v>
          </cell>
          <cell r="BC309">
            <v>0</v>
          </cell>
          <cell r="BD309">
            <v>0</v>
          </cell>
          <cell r="BE309">
            <v>0</v>
          </cell>
          <cell r="BF309">
            <v>0</v>
          </cell>
          <cell r="BG309">
            <v>0</v>
          </cell>
          <cell r="BH309">
            <v>0</v>
          </cell>
          <cell r="BI309">
            <v>0</v>
          </cell>
          <cell r="BJ309">
            <v>0</v>
          </cell>
          <cell r="BK309">
            <v>1</v>
          </cell>
          <cell r="BL309">
            <v>0</v>
          </cell>
          <cell r="BM309">
            <v>0</v>
          </cell>
          <cell r="BN309">
            <v>544.00000000000034</v>
          </cell>
          <cell r="BO309">
            <v>1</v>
          </cell>
          <cell r="BP309" t="str">
            <v>SANDOWN NEW WTW</v>
          </cell>
          <cell r="BQ309">
            <v>1</v>
          </cell>
          <cell r="BS309"/>
        </row>
        <row r="310">
          <cell r="A310" t="str">
            <v>WILMINGTON WTW</v>
          </cell>
          <cell r="W310">
            <v>1474.2000000000021</v>
          </cell>
          <cell r="AH310">
            <v>0</v>
          </cell>
          <cell r="AI310">
            <v>0</v>
          </cell>
          <cell r="AJ310">
            <v>0</v>
          </cell>
          <cell r="AK310">
            <v>0</v>
          </cell>
          <cell r="AL310">
            <v>0</v>
          </cell>
          <cell r="AM310">
            <v>0</v>
          </cell>
          <cell r="AN310">
            <v>0</v>
          </cell>
          <cell r="AO310">
            <v>0</v>
          </cell>
          <cell r="AP310">
            <v>0</v>
          </cell>
          <cell r="AQ310">
            <v>0</v>
          </cell>
          <cell r="AR310">
            <v>0</v>
          </cell>
          <cell r="AS310">
            <v>0</v>
          </cell>
          <cell r="AT310">
            <v>0</v>
          </cell>
          <cell r="AU310">
            <v>0</v>
          </cell>
          <cell r="AV310">
            <v>0</v>
          </cell>
          <cell r="AW310">
            <v>0</v>
          </cell>
          <cell r="AX310">
            <v>0</v>
          </cell>
          <cell r="AY310">
            <v>0</v>
          </cell>
          <cell r="AZ310">
            <v>0</v>
          </cell>
          <cell r="BA310">
            <v>0</v>
          </cell>
          <cell r="BB310">
            <v>0</v>
          </cell>
          <cell r="BC310">
            <v>1</v>
          </cell>
          <cell r="BD310">
            <v>0</v>
          </cell>
          <cell r="BE310">
            <v>0</v>
          </cell>
          <cell r="BF310">
            <v>0</v>
          </cell>
          <cell r="BG310">
            <v>0</v>
          </cell>
          <cell r="BH310">
            <v>0</v>
          </cell>
          <cell r="BI310">
            <v>0</v>
          </cell>
          <cell r="BJ310">
            <v>0</v>
          </cell>
          <cell r="BK310">
            <v>0</v>
          </cell>
          <cell r="BL310">
            <v>0</v>
          </cell>
          <cell r="BM310">
            <v>0</v>
          </cell>
          <cell r="BN310">
            <v>1474.2000000000021</v>
          </cell>
          <cell r="BO310">
            <v>1</v>
          </cell>
          <cell r="BP310" t="str">
            <v>HAILSHAM NORTH WTW</v>
          </cell>
          <cell r="BQ310">
            <v>1</v>
          </cell>
          <cell r="BS310"/>
        </row>
        <row r="311">
          <cell r="A311" t="str">
            <v>WINCHELSEA BEACH WTW</v>
          </cell>
          <cell r="D311">
            <v>2347.4</v>
          </cell>
          <cell r="M311">
            <v>72.8</v>
          </cell>
          <cell r="W311">
            <v>427.59999999999991</v>
          </cell>
          <cell r="AH311">
            <v>0</v>
          </cell>
          <cell r="AI311">
            <v>0</v>
          </cell>
          <cell r="AJ311">
            <v>0.82428541330149585</v>
          </cell>
          <cell r="AK311">
            <v>0</v>
          </cell>
          <cell r="AL311">
            <v>0</v>
          </cell>
          <cell r="AM311">
            <v>0</v>
          </cell>
          <cell r="AN311">
            <v>0</v>
          </cell>
          <cell r="AO311">
            <v>0</v>
          </cell>
          <cell r="AP311">
            <v>0</v>
          </cell>
          <cell r="AQ311">
            <v>0</v>
          </cell>
          <cell r="AR311">
            <v>0</v>
          </cell>
          <cell r="AS311">
            <v>2.5563592948943042E-2</v>
          </cell>
          <cell r="AT311">
            <v>0</v>
          </cell>
          <cell r="AU311">
            <v>0</v>
          </cell>
          <cell r="AV311">
            <v>0</v>
          </cell>
          <cell r="AW311">
            <v>0</v>
          </cell>
          <cell r="AX311">
            <v>0</v>
          </cell>
          <cell r="AY311">
            <v>0</v>
          </cell>
          <cell r="AZ311">
            <v>0</v>
          </cell>
          <cell r="BA311">
            <v>0</v>
          </cell>
          <cell r="BB311">
            <v>0</v>
          </cell>
          <cell r="BC311">
            <v>0.15015099374956103</v>
          </cell>
          <cell r="BD311">
            <v>0</v>
          </cell>
          <cell r="BE311">
            <v>0</v>
          </cell>
          <cell r="BF311">
            <v>0</v>
          </cell>
          <cell r="BG311">
            <v>0</v>
          </cell>
          <cell r="BH311">
            <v>0</v>
          </cell>
          <cell r="BI311">
            <v>0</v>
          </cell>
          <cell r="BJ311">
            <v>0</v>
          </cell>
          <cell r="BK311">
            <v>0</v>
          </cell>
          <cell r="BL311">
            <v>0</v>
          </cell>
          <cell r="BM311">
            <v>0</v>
          </cell>
          <cell r="BN311">
            <v>2847.8</v>
          </cell>
          <cell r="BO311">
            <v>1</v>
          </cell>
          <cell r="BP311" t="str">
            <v>ASHFORD WTW</v>
          </cell>
          <cell r="BQ311">
            <v>0.82428541330149585</v>
          </cell>
          <cell r="BR311" t="str">
            <v>HAILSHAM NORTH WTW</v>
          </cell>
          <cell r="BS311">
            <v>0.15015099374956103</v>
          </cell>
        </row>
        <row r="312">
          <cell r="A312" t="str">
            <v>WINDMILL HILL HERSTMONCEUX WTW</v>
          </cell>
          <cell r="D312">
            <v>18.2</v>
          </cell>
          <cell r="W312">
            <v>2948.3999999999946</v>
          </cell>
          <cell r="AH312">
            <v>0</v>
          </cell>
          <cell r="AI312">
            <v>0</v>
          </cell>
          <cell r="AJ312">
            <v>6.1349693251533857E-3</v>
          </cell>
          <cell r="AK312">
            <v>0</v>
          </cell>
          <cell r="AL312">
            <v>0</v>
          </cell>
          <cell r="AM312">
            <v>0</v>
          </cell>
          <cell r="AN312">
            <v>0</v>
          </cell>
          <cell r="AO312">
            <v>0</v>
          </cell>
          <cell r="AP312">
            <v>0</v>
          </cell>
          <cell r="AQ312">
            <v>0</v>
          </cell>
          <cell r="AR312">
            <v>0</v>
          </cell>
          <cell r="AS312">
            <v>0</v>
          </cell>
          <cell r="AT312">
            <v>0</v>
          </cell>
          <cell r="AU312">
            <v>0</v>
          </cell>
          <cell r="AV312">
            <v>0</v>
          </cell>
          <cell r="AW312">
            <v>0</v>
          </cell>
          <cell r="AX312">
            <v>0</v>
          </cell>
          <cell r="AY312">
            <v>0</v>
          </cell>
          <cell r="AZ312">
            <v>0</v>
          </cell>
          <cell r="BA312">
            <v>0</v>
          </cell>
          <cell r="BB312">
            <v>0</v>
          </cell>
          <cell r="BC312">
            <v>0.99386503067484666</v>
          </cell>
          <cell r="BD312">
            <v>0</v>
          </cell>
          <cell r="BE312">
            <v>0</v>
          </cell>
          <cell r="BF312">
            <v>0</v>
          </cell>
          <cell r="BG312">
            <v>0</v>
          </cell>
          <cell r="BH312">
            <v>0</v>
          </cell>
          <cell r="BI312">
            <v>0</v>
          </cell>
          <cell r="BJ312">
            <v>0</v>
          </cell>
          <cell r="BK312">
            <v>0</v>
          </cell>
          <cell r="BL312">
            <v>0</v>
          </cell>
          <cell r="BM312">
            <v>0</v>
          </cell>
          <cell r="BN312">
            <v>2966.5999999999945</v>
          </cell>
          <cell r="BO312">
            <v>1</v>
          </cell>
          <cell r="BP312" t="str">
            <v>HAILSHAM NORTH WTW</v>
          </cell>
          <cell r="BQ312">
            <v>0.99386503067484666</v>
          </cell>
          <cell r="BR312" t="str">
            <v>ASHFORD WTW</v>
          </cell>
          <cell r="BS312">
            <v>6.1349693251533857E-3</v>
          </cell>
        </row>
        <row r="313">
          <cell r="A313" t="str">
            <v>WINEHAM WTW</v>
          </cell>
          <cell r="S313">
            <v>136.49999999999997</v>
          </cell>
          <cell r="AF313">
            <v>36.4</v>
          </cell>
          <cell r="AH313">
            <v>0</v>
          </cell>
          <cell r="AI313">
            <v>0</v>
          </cell>
          <cell r="AJ313">
            <v>0</v>
          </cell>
          <cell r="AK313">
            <v>0</v>
          </cell>
          <cell r="AL313">
            <v>0</v>
          </cell>
          <cell r="AM313">
            <v>0</v>
          </cell>
          <cell r="AN313">
            <v>0</v>
          </cell>
          <cell r="AO313">
            <v>0</v>
          </cell>
          <cell r="AP313">
            <v>0</v>
          </cell>
          <cell r="AQ313">
            <v>0</v>
          </cell>
          <cell r="AR313">
            <v>0</v>
          </cell>
          <cell r="AS313">
            <v>0</v>
          </cell>
          <cell r="AT313">
            <v>0</v>
          </cell>
          <cell r="AU313">
            <v>0</v>
          </cell>
          <cell r="AV313">
            <v>0</v>
          </cell>
          <cell r="AW313">
            <v>0</v>
          </cell>
          <cell r="AX313">
            <v>0</v>
          </cell>
          <cell r="AY313">
            <v>0.78947368421052622</v>
          </cell>
          <cell r="AZ313">
            <v>0</v>
          </cell>
          <cell r="BA313">
            <v>0</v>
          </cell>
          <cell r="BB313">
            <v>0</v>
          </cell>
          <cell r="BC313">
            <v>0</v>
          </cell>
          <cell r="BD313">
            <v>0</v>
          </cell>
          <cell r="BE313">
            <v>0</v>
          </cell>
          <cell r="BF313">
            <v>0</v>
          </cell>
          <cell r="BG313">
            <v>0</v>
          </cell>
          <cell r="BH313">
            <v>0</v>
          </cell>
          <cell r="BI313">
            <v>0</v>
          </cell>
          <cell r="BJ313">
            <v>0</v>
          </cell>
          <cell r="BK313">
            <v>0</v>
          </cell>
          <cell r="BL313">
            <v>0.2105263157894737</v>
          </cell>
          <cell r="BM313">
            <v>0</v>
          </cell>
          <cell r="BN313">
            <v>172.89999999999998</v>
          </cell>
          <cell r="BO313">
            <v>1</v>
          </cell>
          <cell r="BP313" t="str">
            <v>GODDARDS GREEN WTW</v>
          </cell>
          <cell r="BQ313">
            <v>0.78947368421052622</v>
          </cell>
          <cell r="BR313" t="str">
            <v>SCAYNES HILL WTW</v>
          </cell>
          <cell r="BS313">
            <v>0.2105263157894737</v>
          </cell>
        </row>
        <row r="314">
          <cell r="A314" t="str">
            <v>WISBOROUGH GREEN WTW</v>
          </cell>
          <cell r="K314">
            <v>149.59999999999997</v>
          </cell>
          <cell r="P314">
            <v>2742.7999999999902</v>
          </cell>
          <cell r="S314">
            <v>135.99999999999997</v>
          </cell>
          <cell r="AF314">
            <v>13.6</v>
          </cell>
          <cell r="AH314">
            <v>0</v>
          </cell>
          <cell r="AI314">
            <v>0</v>
          </cell>
          <cell r="AJ314">
            <v>0</v>
          </cell>
          <cell r="AK314">
            <v>0</v>
          </cell>
          <cell r="AL314">
            <v>0</v>
          </cell>
          <cell r="AM314">
            <v>0</v>
          </cell>
          <cell r="AN314">
            <v>0</v>
          </cell>
          <cell r="AO314">
            <v>0</v>
          </cell>
          <cell r="AP314">
            <v>0</v>
          </cell>
          <cell r="AQ314">
            <v>4.9178172255095486E-2</v>
          </cell>
          <cell r="AR314">
            <v>0</v>
          </cell>
          <cell r="AS314">
            <v>0</v>
          </cell>
          <cell r="AT314">
            <v>0</v>
          </cell>
          <cell r="AU314">
            <v>0</v>
          </cell>
          <cell r="AV314">
            <v>0.90164365548980907</v>
          </cell>
          <cell r="AW314">
            <v>0</v>
          </cell>
          <cell r="AX314">
            <v>0</v>
          </cell>
          <cell r="AY314">
            <v>4.4707429322814074E-2</v>
          </cell>
          <cell r="AZ314">
            <v>0</v>
          </cell>
          <cell r="BA314">
            <v>0</v>
          </cell>
          <cell r="BB314">
            <v>0</v>
          </cell>
          <cell r="BC314">
            <v>0</v>
          </cell>
          <cell r="BD314">
            <v>0</v>
          </cell>
          <cell r="BE314">
            <v>0</v>
          </cell>
          <cell r="BF314">
            <v>0</v>
          </cell>
          <cell r="BG314">
            <v>0</v>
          </cell>
          <cell r="BH314">
            <v>0</v>
          </cell>
          <cell r="BI314">
            <v>0</v>
          </cell>
          <cell r="BJ314">
            <v>0</v>
          </cell>
          <cell r="BK314">
            <v>0</v>
          </cell>
          <cell r="BL314">
            <v>4.4707429322814081E-3</v>
          </cell>
          <cell r="BM314">
            <v>0</v>
          </cell>
          <cell r="BN314">
            <v>3041.99999999999</v>
          </cell>
          <cell r="BO314">
            <v>1</v>
          </cell>
          <cell r="BP314" t="str">
            <v>FORD WTW</v>
          </cell>
          <cell r="BQ314">
            <v>0.90164365548980907</v>
          </cell>
          <cell r="BR314" t="str">
            <v>BUDDS FARM HAVANT WTW</v>
          </cell>
          <cell r="BS314">
            <v>4.9178172255095486E-2</v>
          </cell>
        </row>
        <row r="315">
          <cell r="A315" t="str">
            <v>WISTON WTW</v>
          </cell>
          <cell r="K315">
            <v>13.6</v>
          </cell>
          <cell r="P315">
            <v>122.39999999999998</v>
          </cell>
          <cell r="S315">
            <v>312.8</v>
          </cell>
          <cell r="AF315">
            <v>54.4</v>
          </cell>
          <cell r="AH315">
            <v>0</v>
          </cell>
          <cell r="AI315">
            <v>0</v>
          </cell>
          <cell r="AJ315">
            <v>0</v>
          </cell>
          <cell r="AK315">
            <v>0</v>
          </cell>
          <cell r="AL315">
            <v>0</v>
          </cell>
          <cell r="AM315">
            <v>0</v>
          </cell>
          <cell r="AN315">
            <v>0</v>
          </cell>
          <cell r="AO315">
            <v>0</v>
          </cell>
          <cell r="AP315">
            <v>0</v>
          </cell>
          <cell r="AQ315">
            <v>2.7027027027027029E-2</v>
          </cell>
          <cell r="AR315">
            <v>0</v>
          </cell>
          <cell r="AS315">
            <v>0</v>
          </cell>
          <cell r="AT315">
            <v>0</v>
          </cell>
          <cell r="AU315">
            <v>0</v>
          </cell>
          <cell r="AV315">
            <v>0.24324324324324323</v>
          </cell>
          <cell r="AW315">
            <v>0</v>
          </cell>
          <cell r="AX315">
            <v>0</v>
          </cell>
          <cell r="AY315">
            <v>0.62162162162162171</v>
          </cell>
          <cell r="AZ315">
            <v>0</v>
          </cell>
          <cell r="BA315">
            <v>0</v>
          </cell>
          <cell r="BB315">
            <v>0</v>
          </cell>
          <cell r="BC315">
            <v>0</v>
          </cell>
          <cell r="BD315">
            <v>0</v>
          </cell>
          <cell r="BE315">
            <v>0</v>
          </cell>
          <cell r="BF315">
            <v>0</v>
          </cell>
          <cell r="BG315">
            <v>0</v>
          </cell>
          <cell r="BH315">
            <v>0</v>
          </cell>
          <cell r="BI315">
            <v>0</v>
          </cell>
          <cell r="BJ315">
            <v>0</v>
          </cell>
          <cell r="BK315">
            <v>0</v>
          </cell>
          <cell r="BL315">
            <v>0.10810810810810811</v>
          </cell>
          <cell r="BM315">
            <v>0</v>
          </cell>
          <cell r="BN315">
            <v>503.19999999999993</v>
          </cell>
          <cell r="BO315">
            <v>1</v>
          </cell>
          <cell r="BP315" t="str">
            <v>GODDARDS GREEN WTW</v>
          </cell>
          <cell r="BQ315">
            <v>0.62162162162162171</v>
          </cell>
          <cell r="BR315" t="str">
            <v>FORD WTW</v>
          </cell>
          <cell r="BS315">
            <v>0.24324324324324323</v>
          </cell>
        </row>
        <row r="316">
          <cell r="A316" t="str">
            <v>WITTERSHAM WTW</v>
          </cell>
          <cell r="D316">
            <v>1378.600000000002</v>
          </cell>
          <cell r="W316">
            <v>36.4</v>
          </cell>
          <cell r="AH316">
            <v>0</v>
          </cell>
          <cell r="AI316">
            <v>0</v>
          </cell>
          <cell r="AJ316">
            <v>0.97427561837455823</v>
          </cell>
          <cell r="AK316">
            <v>0</v>
          </cell>
          <cell r="AL316">
            <v>0</v>
          </cell>
          <cell r="AM316">
            <v>0</v>
          </cell>
          <cell r="AN316">
            <v>0</v>
          </cell>
          <cell r="AO316">
            <v>0</v>
          </cell>
          <cell r="AP316">
            <v>0</v>
          </cell>
          <cell r="AQ316">
            <v>0</v>
          </cell>
          <cell r="AR316">
            <v>0</v>
          </cell>
          <cell r="AS316">
            <v>0</v>
          </cell>
          <cell r="AT316">
            <v>0</v>
          </cell>
          <cell r="AU316">
            <v>0</v>
          </cell>
          <cell r="AV316">
            <v>0</v>
          </cell>
          <cell r="AW316">
            <v>0</v>
          </cell>
          <cell r="AX316">
            <v>0</v>
          </cell>
          <cell r="AY316">
            <v>0</v>
          </cell>
          <cell r="AZ316">
            <v>0</v>
          </cell>
          <cell r="BA316">
            <v>0</v>
          </cell>
          <cell r="BB316">
            <v>0</v>
          </cell>
          <cell r="BC316">
            <v>2.5724381625441658E-2</v>
          </cell>
          <cell r="BD316">
            <v>0</v>
          </cell>
          <cell r="BE316">
            <v>0</v>
          </cell>
          <cell r="BF316">
            <v>0</v>
          </cell>
          <cell r="BG316">
            <v>0</v>
          </cell>
          <cell r="BH316">
            <v>0</v>
          </cell>
          <cell r="BI316">
            <v>0</v>
          </cell>
          <cell r="BJ316">
            <v>0</v>
          </cell>
          <cell r="BK316">
            <v>0</v>
          </cell>
          <cell r="BL316">
            <v>0</v>
          </cell>
          <cell r="BM316">
            <v>0</v>
          </cell>
          <cell r="BN316">
            <v>1415.000000000002</v>
          </cell>
          <cell r="BO316">
            <v>1</v>
          </cell>
          <cell r="BP316" t="str">
            <v>ASHFORD WTW</v>
          </cell>
          <cell r="BQ316">
            <v>0.97427561837455823</v>
          </cell>
          <cell r="BR316" t="str">
            <v>HAILSHAM NORTH WTW</v>
          </cell>
          <cell r="BS316">
            <v>2.5724381625441658E-2</v>
          </cell>
        </row>
        <row r="317">
          <cell r="A317" t="str">
            <v>WIVELSFIELD WTW</v>
          </cell>
          <cell r="K317">
            <v>18.2</v>
          </cell>
          <cell r="P317">
            <v>1501.4000000000021</v>
          </cell>
          <cell r="S317">
            <v>2838.9999999999959</v>
          </cell>
          <cell r="W317">
            <v>163.79999999999998</v>
          </cell>
          <cell r="X317">
            <v>36.4</v>
          </cell>
          <cell r="AF317">
            <v>1119.2000000000012</v>
          </cell>
          <cell r="AH317">
            <v>0</v>
          </cell>
          <cell r="AI317">
            <v>0</v>
          </cell>
          <cell r="AJ317">
            <v>0</v>
          </cell>
          <cell r="AK317">
            <v>0</v>
          </cell>
          <cell r="AL317">
            <v>0</v>
          </cell>
          <cell r="AM317">
            <v>0</v>
          </cell>
          <cell r="AN317">
            <v>0</v>
          </cell>
          <cell r="AO317">
            <v>0</v>
          </cell>
          <cell r="AP317">
            <v>0</v>
          </cell>
          <cell r="AQ317">
            <v>3.2053539978865796E-3</v>
          </cell>
          <cell r="AR317">
            <v>0</v>
          </cell>
          <cell r="AS317">
            <v>0</v>
          </cell>
          <cell r="AT317">
            <v>0</v>
          </cell>
          <cell r="AU317">
            <v>0</v>
          </cell>
          <cell r="AV317">
            <v>0.26442409299048997</v>
          </cell>
          <cell r="AW317">
            <v>0</v>
          </cell>
          <cell r="AX317">
            <v>0</v>
          </cell>
          <cell r="AY317">
            <v>0.49999999999999928</v>
          </cell>
          <cell r="AZ317">
            <v>0</v>
          </cell>
          <cell r="BA317">
            <v>0</v>
          </cell>
          <cell r="BB317">
            <v>0</v>
          </cell>
          <cell r="BC317">
            <v>2.8848185980979216E-2</v>
          </cell>
          <cell r="BD317">
            <v>6.4107079957731591E-3</v>
          </cell>
          <cell r="BE317">
            <v>0</v>
          </cell>
          <cell r="BF317">
            <v>0</v>
          </cell>
          <cell r="BG317">
            <v>0</v>
          </cell>
          <cell r="BH317">
            <v>0</v>
          </cell>
          <cell r="BI317">
            <v>0</v>
          </cell>
          <cell r="BJ317">
            <v>0</v>
          </cell>
          <cell r="BK317">
            <v>0</v>
          </cell>
          <cell r="BL317">
            <v>0.19711165903487163</v>
          </cell>
          <cell r="BM317">
            <v>0</v>
          </cell>
          <cell r="BN317">
            <v>5678</v>
          </cell>
          <cell r="BO317">
            <v>1</v>
          </cell>
          <cell r="BP317" t="str">
            <v>GODDARDS GREEN WTW</v>
          </cell>
          <cell r="BQ317">
            <v>0.49999999999999928</v>
          </cell>
          <cell r="BR317" t="str">
            <v>FORD WTW</v>
          </cell>
          <cell r="BS317">
            <v>0.26442409299048997</v>
          </cell>
        </row>
        <row r="318">
          <cell r="A318" t="str">
            <v>WOODCHURCH WTW</v>
          </cell>
          <cell r="D318">
            <v>2162.3999999999937</v>
          </cell>
          <cell r="M318">
            <v>95.199999999999989</v>
          </cell>
          <cell r="AA318">
            <v>13.6</v>
          </cell>
          <cell r="AH318">
            <v>0</v>
          </cell>
          <cell r="AI318">
            <v>0</v>
          </cell>
          <cell r="AJ318">
            <v>0.95209580838323349</v>
          </cell>
          <cell r="AK318">
            <v>0</v>
          </cell>
          <cell r="AL318">
            <v>0</v>
          </cell>
          <cell r="AM318">
            <v>0</v>
          </cell>
          <cell r="AN318">
            <v>0</v>
          </cell>
          <cell r="AO318">
            <v>0</v>
          </cell>
          <cell r="AP318">
            <v>0</v>
          </cell>
          <cell r="AQ318">
            <v>0</v>
          </cell>
          <cell r="AR318">
            <v>0</v>
          </cell>
          <cell r="AS318">
            <v>4.1916167664670774E-2</v>
          </cell>
          <cell r="AT318">
            <v>0</v>
          </cell>
          <cell r="AU318">
            <v>0</v>
          </cell>
          <cell r="AV318">
            <v>0</v>
          </cell>
          <cell r="AW318">
            <v>0</v>
          </cell>
          <cell r="AX318">
            <v>0</v>
          </cell>
          <cell r="AY318">
            <v>0</v>
          </cell>
          <cell r="AZ318">
            <v>0</v>
          </cell>
          <cell r="BA318">
            <v>0</v>
          </cell>
          <cell r="BB318">
            <v>0</v>
          </cell>
          <cell r="BC318">
            <v>0</v>
          </cell>
          <cell r="BD318">
            <v>0</v>
          </cell>
          <cell r="BE318">
            <v>0</v>
          </cell>
          <cell r="BF318">
            <v>0</v>
          </cell>
          <cell r="BG318">
            <v>5.9880239520958252E-3</v>
          </cell>
          <cell r="BH318">
            <v>0</v>
          </cell>
          <cell r="BI318">
            <v>0</v>
          </cell>
          <cell r="BJ318">
            <v>0</v>
          </cell>
          <cell r="BK318">
            <v>0</v>
          </cell>
          <cell r="BL318">
            <v>0</v>
          </cell>
          <cell r="BM318">
            <v>0</v>
          </cell>
          <cell r="BN318">
            <v>2271.1999999999935</v>
          </cell>
          <cell r="BO318">
            <v>1</v>
          </cell>
          <cell r="BP318" t="str">
            <v>ASHFORD WTW</v>
          </cell>
          <cell r="BQ318">
            <v>0.95209580838323349</v>
          </cell>
          <cell r="BR318" t="str">
            <v>CANTERBURY WTW</v>
          </cell>
          <cell r="BS318">
            <v>4.1916167664670774E-2</v>
          </cell>
        </row>
        <row r="319">
          <cell r="A319" t="str">
            <v>WOULDHAM WTW</v>
          </cell>
          <cell r="D319">
            <v>127.4</v>
          </cell>
          <cell r="H319">
            <v>254.79999999999993</v>
          </cell>
          <cell r="V319">
            <v>54.599999999999994</v>
          </cell>
          <cell r="X319">
            <v>591.40000000000009</v>
          </cell>
          <cell r="AA319">
            <v>400.39999999999986</v>
          </cell>
          <cell r="AD319">
            <v>36.4</v>
          </cell>
          <cell r="AH319">
            <v>0</v>
          </cell>
          <cell r="AI319">
            <v>0</v>
          </cell>
          <cell r="AJ319">
            <v>8.6962457337883964E-2</v>
          </cell>
          <cell r="AK319">
            <v>0</v>
          </cell>
          <cell r="AL319">
            <v>0</v>
          </cell>
          <cell r="AM319">
            <v>0</v>
          </cell>
          <cell r="AN319">
            <v>0.17392491467576787</v>
          </cell>
          <cell r="AO319">
            <v>0</v>
          </cell>
          <cell r="AP319">
            <v>0</v>
          </cell>
          <cell r="AQ319">
            <v>0</v>
          </cell>
          <cell r="AR319">
            <v>0</v>
          </cell>
          <cell r="AS319">
            <v>0</v>
          </cell>
          <cell r="AT319">
            <v>0</v>
          </cell>
          <cell r="AU319">
            <v>0</v>
          </cell>
          <cell r="AV319">
            <v>0</v>
          </cell>
          <cell r="AW319">
            <v>0</v>
          </cell>
          <cell r="AX319">
            <v>0</v>
          </cell>
          <cell r="AY319">
            <v>0</v>
          </cell>
          <cell r="AZ319">
            <v>0</v>
          </cell>
          <cell r="BA319">
            <v>0</v>
          </cell>
          <cell r="BB319">
            <v>3.7269624573378839E-2</v>
          </cell>
          <cell r="BC319">
            <v>0</v>
          </cell>
          <cell r="BD319">
            <v>0.40368600682593864</v>
          </cell>
          <cell r="BE319">
            <v>0</v>
          </cell>
          <cell r="BF319">
            <v>0</v>
          </cell>
          <cell r="BG319">
            <v>0.27331058020477805</v>
          </cell>
          <cell r="BH319">
            <v>0</v>
          </cell>
          <cell r="BI319">
            <v>0</v>
          </cell>
          <cell r="BJ319">
            <v>2.4846416382252559E-2</v>
          </cell>
          <cell r="BK319">
            <v>0</v>
          </cell>
          <cell r="BL319">
            <v>0</v>
          </cell>
          <cell r="BM319">
            <v>0</v>
          </cell>
          <cell r="BN319">
            <v>1465</v>
          </cell>
          <cell r="BO319">
            <v>1</v>
          </cell>
          <cell r="BP319" t="str">
            <v>HAM HILL WTW</v>
          </cell>
          <cell r="BQ319">
            <v>0.40368600682593864</v>
          </cell>
          <cell r="BR319" t="str">
            <v>MOTNEY HILL WTW</v>
          </cell>
          <cell r="BS319">
            <v>0.27331058020477805</v>
          </cell>
        </row>
        <row r="320">
          <cell r="A320" t="str">
            <v>WROXALL WTW</v>
          </cell>
          <cell r="AE320">
            <v>4433.5999999999894</v>
          </cell>
          <cell r="AH320">
            <v>0</v>
          </cell>
          <cell r="AI320">
            <v>0</v>
          </cell>
          <cell r="AJ320">
            <v>0</v>
          </cell>
          <cell r="AK320">
            <v>0</v>
          </cell>
          <cell r="AL320">
            <v>0</v>
          </cell>
          <cell r="AM320">
            <v>0</v>
          </cell>
          <cell r="AN320">
            <v>0</v>
          </cell>
          <cell r="AO320">
            <v>0</v>
          </cell>
          <cell r="AP320">
            <v>0</v>
          </cell>
          <cell r="AQ320">
            <v>0</v>
          </cell>
          <cell r="AR320">
            <v>0</v>
          </cell>
          <cell r="AS320">
            <v>0</v>
          </cell>
          <cell r="AT320">
            <v>0</v>
          </cell>
          <cell r="AU320">
            <v>0</v>
          </cell>
          <cell r="AV320">
            <v>0</v>
          </cell>
          <cell r="AW320">
            <v>0</v>
          </cell>
          <cell r="AX320">
            <v>0</v>
          </cell>
          <cell r="AY320">
            <v>0</v>
          </cell>
          <cell r="AZ320">
            <v>0</v>
          </cell>
          <cell r="BA320">
            <v>0</v>
          </cell>
          <cell r="BB320">
            <v>0</v>
          </cell>
          <cell r="BC320">
            <v>0</v>
          </cell>
          <cell r="BD320">
            <v>0</v>
          </cell>
          <cell r="BE320">
            <v>0</v>
          </cell>
          <cell r="BF320">
            <v>0</v>
          </cell>
          <cell r="BG320">
            <v>0</v>
          </cell>
          <cell r="BH320">
            <v>0</v>
          </cell>
          <cell r="BI320">
            <v>0</v>
          </cell>
          <cell r="BJ320">
            <v>0</v>
          </cell>
          <cell r="BK320">
            <v>1</v>
          </cell>
          <cell r="BL320">
            <v>0</v>
          </cell>
          <cell r="BM320">
            <v>0</v>
          </cell>
          <cell r="BN320">
            <v>4433.5999999999894</v>
          </cell>
          <cell r="BO320">
            <v>1</v>
          </cell>
          <cell r="BP320" t="str">
            <v>SANDOWN NEW WTW</v>
          </cell>
          <cell r="BQ320">
            <v>1</v>
          </cell>
          <cell r="BS320"/>
        </row>
        <row r="321">
          <cell r="A321" t="str">
            <v>WYE WTW</v>
          </cell>
          <cell r="D321">
            <v>1563.9999999999975</v>
          </cell>
          <cell r="H321">
            <v>40.799999999999997</v>
          </cell>
          <cell r="M321">
            <v>68</v>
          </cell>
          <cell r="AH321">
            <v>0</v>
          </cell>
          <cell r="AI321">
            <v>0</v>
          </cell>
          <cell r="AJ321">
            <v>0.93495934959349591</v>
          </cell>
          <cell r="AK321">
            <v>0</v>
          </cell>
          <cell r="AL321">
            <v>0</v>
          </cell>
          <cell r="AM321">
            <v>0</v>
          </cell>
          <cell r="AN321">
            <v>2.439024390243906E-2</v>
          </cell>
          <cell r="AO321">
            <v>0</v>
          </cell>
          <cell r="AP321">
            <v>0</v>
          </cell>
          <cell r="AQ321">
            <v>0</v>
          </cell>
          <cell r="AR321">
            <v>0</v>
          </cell>
          <cell r="AS321">
            <v>4.0650406504065102E-2</v>
          </cell>
          <cell r="AT321">
            <v>0</v>
          </cell>
          <cell r="AU321">
            <v>0</v>
          </cell>
          <cell r="AV321">
            <v>0</v>
          </cell>
          <cell r="AW321">
            <v>0</v>
          </cell>
          <cell r="AX321">
            <v>0</v>
          </cell>
          <cell r="AY321">
            <v>0</v>
          </cell>
          <cell r="AZ321">
            <v>0</v>
          </cell>
          <cell r="BA321">
            <v>0</v>
          </cell>
          <cell r="BB321">
            <v>0</v>
          </cell>
          <cell r="BC321">
            <v>0</v>
          </cell>
          <cell r="BD321">
            <v>0</v>
          </cell>
          <cell r="BE321">
            <v>0</v>
          </cell>
          <cell r="BF321">
            <v>0</v>
          </cell>
          <cell r="BG321">
            <v>0</v>
          </cell>
          <cell r="BH321">
            <v>0</v>
          </cell>
          <cell r="BI321">
            <v>0</v>
          </cell>
          <cell r="BJ321">
            <v>0</v>
          </cell>
          <cell r="BK321">
            <v>0</v>
          </cell>
          <cell r="BL321">
            <v>0</v>
          </cell>
          <cell r="BM321">
            <v>0</v>
          </cell>
          <cell r="BN321">
            <v>1672.7999999999975</v>
          </cell>
          <cell r="BO321">
            <v>1</v>
          </cell>
          <cell r="BP321" t="str">
            <v>ASHFORD WTW</v>
          </cell>
          <cell r="BQ321">
            <v>0.93495934959349591</v>
          </cell>
          <cell r="BR321" t="str">
            <v>CANTERBURY WTW</v>
          </cell>
          <cell r="BS321">
            <v>4.0650406504065102E-2</v>
          </cell>
        </row>
        <row r="322">
          <cell r="A322" t="str">
            <v>Grand Total</v>
          </cell>
          <cell r="B322">
            <v>54.5</v>
          </cell>
          <cell r="C322">
            <v>145.4</v>
          </cell>
          <cell r="D322">
            <v>286069.89999999898</v>
          </cell>
          <cell r="E322">
            <v>5817.099999999984</v>
          </cell>
          <cell r="F322">
            <v>2020.199999999998</v>
          </cell>
          <cell r="G322">
            <v>109.2</v>
          </cell>
          <cell r="H322">
            <v>69343.699999999983</v>
          </cell>
          <cell r="I322">
            <v>964.59999999999957</v>
          </cell>
          <cell r="J322">
            <v>687.00000000000011</v>
          </cell>
          <cell r="K322">
            <v>156259.59999999948</v>
          </cell>
          <cell r="L322">
            <v>68.2</v>
          </cell>
          <cell r="M322">
            <v>75191.499999999607</v>
          </cell>
          <cell r="N322">
            <v>6662.8000000000129</v>
          </cell>
          <cell r="O322">
            <v>127.4</v>
          </cell>
          <cell r="P322">
            <v>136909.39999999976</v>
          </cell>
          <cell r="Q322">
            <v>25797.499999999989</v>
          </cell>
          <cell r="R322">
            <v>18.2</v>
          </cell>
          <cell r="S322">
            <v>84178.299999999959</v>
          </cell>
          <cell r="T322">
            <v>27.2</v>
          </cell>
          <cell r="U322">
            <v>23091.199999999648</v>
          </cell>
          <cell r="V322">
            <v>50056.100000000071</v>
          </cell>
          <cell r="W322">
            <v>135945.90000000002</v>
          </cell>
          <cell r="X322">
            <v>56974.70000000007</v>
          </cell>
          <cell r="Y322">
            <v>13568.10000000004</v>
          </cell>
          <cell r="Z322">
            <v>36.4</v>
          </cell>
          <cell r="AA322">
            <v>117398.29999999914</v>
          </cell>
          <cell r="AB322">
            <v>13467.999999999893</v>
          </cell>
          <cell r="AC322">
            <v>4285</v>
          </cell>
          <cell r="AD322">
            <v>88133.600000000297</v>
          </cell>
          <cell r="AE322">
            <v>31062.499999999971</v>
          </cell>
          <cell r="AF322">
            <v>60534.900000000343</v>
          </cell>
          <cell r="AG322">
            <v>226906.10000000003</v>
          </cell>
          <cell r="AH322">
            <v>3.2597399684493137E-5</v>
          </cell>
          <cell r="AI322">
            <v>8.6966273653675262E-5</v>
          </cell>
          <cell r="AJ322">
            <v>0.1711033920734486</v>
          </cell>
          <cell r="AK322">
            <v>3.4793088753149451E-3</v>
          </cell>
          <cell r="AL322">
            <v>1.208316822800238E-3</v>
          </cell>
          <cell r="AM322">
            <v>6.5314422854066979E-5</v>
          </cell>
          <cell r="AN322">
            <v>4.1475675311955708E-2</v>
          </cell>
          <cell r="AO322">
            <v>5.7694406854425808E-4</v>
          </cell>
          <cell r="AP322">
            <v>4.1090667125223462E-4</v>
          </cell>
          <cell r="AQ322">
            <v>9.3461589646587281E-2</v>
          </cell>
          <cell r="AR322">
            <v>4.0791608412521687E-5</v>
          </cell>
          <cell r="AS322">
            <v>4.4973346392230329E-2</v>
          </cell>
          <cell r="AT322">
            <v>3.9851367819787389E-3</v>
          </cell>
          <cell r="AU322">
            <v>7.6200159996411474E-5</v>
          </cell>
          <cell r="AV322">
            <v>8.1887897841543794E-2</v>
          </cell>
          <cell r="AW322">
            <v>1.5429934281847914E-2</v>
          </cell>
          <cell r="AX322">
            <v>1.0885737142344496E-5</v>
          </cell>
          <cell r="AY322">
            <v>5.0348508070847106E-2</v>
          </cell>
          <cell r="AZ322">
            <v>1.6268793970976388E-5</v>
          </cell>
          <cell r="BA322">
            <v>1.38112490934781E-2</v>
          </cell>
          <cell r="BB322">
            <v>2.993942565774237E-2</v>
          </cell>
          <cell r="BC322">
            <v>8.1311611702167635E-2</v>
          </cell>
          <cell r="BD322">
            <v>3.4077560877139326E-2</v>
          </cell>
          <cell r="BE322">
            <v>8.1153170396178458E-3</v>
          </cell>
          <cell r="BF322">
            <v>2.1771474284688992E-5</v>
          </cell>
          <cell r="BG322">
            <v>7.021796894275234E-2</v>
          </cell>
          <cell r="BH322">
            <v>8.0554454853348639E-3</v>
          </cell>
          <cell r="BI322">
            <v>2.5629331678541849E-3</v>
          </cell>
          <cell r="BJ322">
            <v>5.2714241923545943E-2</v>
          </cell>
          <cell r="BK322">
            <v>1.8579022526597561E-2</v>
          </cell>
          <cell r="BL322">
            <v>3.6206978535061184E-2</v>
          </cell>
          <cell r="BM322">
            <v>0.13571649234035907</v>
          </cell>
          <cell r="BN322">
            <v>1671912.499999996</v>
          </cell>
          <cell r="BO322">
            <v>1</v>
          </cell>
          <cell r="BP322" t="str">
            <v>ASHFORD WTW</v>
          </cell>
          <cell r="BQ322">
            <v>0.1711033920734486</v>
          </cell>
          <cell r="BR322" t="str">
            <v>SLOWHILL COPSE MARCHWOOD WTW</v>
          </cell>
          <cell r="BS322">
            <v>0.13571649234035907</v>
          </cell>
        </row>
      </sheetData>
      <sheetData sheetId="5"/>
      <sheetData sheetId="6"/>
      <sheetData sheetId="7"/>
      <sheetData sheetId="8"/>
      <sheetData sheetId="9"/>
      <sheetData sheetId="10"/>
      <sheetData sheetId="11"/>
      <sheetData sheetId="12"/>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skips"/>
      <sheetName val="summary"/>
      <sheetName val="RORO"/>
      <sheetName val="Tran Summary"/>
      <sheetName val="Primary and secondary locations"/>
      <sheetName val="RORO Clean"/>
      <sheetName val="Data"/>
      <sheetName val="Distance Matrix"/>
    </sheetNames>
    <sheetDataSet>
      <sheetData sheetId="0"/>
      <sheetData sheetId="1"/>
      <sheetData sheetId="2"/>
      <sheetData sheetId="3"/>
      <sheetData sheetId="4">
        <row r="7">
          <cell r="A7" t="str">
            <v>BROOMFIELD BANK WTW</v>
          </cell>
          <cell r="B7">
            <v>8064057</v>
          </cell>
          <cell r="C7"/>
          <cell r="D7"/>
          <cell r="E7"/>
          <cell r="F7"/>
          <cell r="G7"/>
          <cell r="H7">
            <v>1407120</v>
          </cell>
          <cell r="I7"/>
          <cell r="J7"/>
          <cell r="K7">
            <v>1758777</v>
          </cell>
          <cell r="L7"/>
          <cell r="M7">
            <v>109420</v>
          </cell>
          <cell r="N7"/>
          <cell r="O7"/>
          <cell r="P7">
            <v>0.71115539535074868</v>
          </cell>
          <cell r="Q7">
            <v>0</v>
          </cell>
          <cell r="R7">
            <v>0</v>
          </cell>
          <cell r="S7">
            <v>0</v>
          </cell>
          <cell r="T7">
            <v>0</v>
          </cell>
          <cell r="U7">
            <v>0</v>
          </cell>
          <cell r="V7">
            <v>0.12409150628597311</v>
          </cell>
          <cell r="W7">
            <v>0</v>
          </cell>
          <cell r="X7">
            <v>0</v>
          </cell>
          <cell r="Y7">
            <v>0.15510353569782601</v>
          </cell>
          <cell r="Z7">
            <v>0</v>
          </cell>
          <cell r="AA7">
            <v>9.6495626654522545E-3</v>
          </cell>
          <cell r="AB7">
            <v>0</v>
          </cell>
          <cell r="AC7">
            <v>0</v>
          </cell>
          <cell r="AD7">
            <v>11339374</v>
          </cell>
          <cell r="AE7">
            <v>1</v>
          </cell>
          <cell r="AF7" t="str">
            <v>ASHFORD STC</v>
          </cell>
          <cell r="AG7">
            <v>0.71115539535074868</v>
          </cell>
          <cell r="AH7" t="str">
            <v>MOTNEY HILL STC</v>
          </cell>
          <cell r="AI7">
            <v>0.15510353569782601</v>
          </cell>
        </row>
        <row r="8">
          <cell r="A8" t="str">
            <v>CHICHESTER WTW</v>
          </cell>
          <cell r="B8"/>
          <cell r="C8">
            <v>2530653</v>
          </cell>
          <cell r="D8"/>
          <cell r="E8"/>
          <cell r="F8">
            <v>181413</v>
          </cell>
          <cell r="G8"/>
          <cell r="H8"/>
          <cell r="I8"/>
          <cell r="J8"/>
          <cell r="K8"/>
          <cell r="L8"/>
          <cell r="M8"/>
          <cell r="N8">
            <v>62700</v>
          </cell>
          <cell r="O8"/>
          <cell r="P8">
            <v>0</v>
          </cell>
          <cell r="Q8">
            <v>0.91202393282893046</v>
          </cell>
          <cell r="R8">
            <v>0</v>
          </cell>
          <cell r="S8">
            <v>0</v>
          </cell>
          <cell r="T8">
            <v>6.5379567141877912E-2</v>
          </cell>
          <cell r="U8">
            <v>0</v>
          </cell>
          <cell r="V8">
            <v>0</v>
          </cell>
          <cell r="W8">
            <v>0</v>
          </cell>
          <cell r="X8">
            <v>0</v>
          </cell>
          <cell r="Y8">
            <v>0</v>
          </cell>
          <cell r="Z8">
            <v>0</v>
          </cell>
          <cell r="AA8">
            <v>0</v>
          </cell>
          <cell r="AB8">
            <v>2.2596500029191651E-2</v>
          </cell>
          <cell r="AC8">
            <v>0</v>
          </cell>
          <cell r="AD8">
            <v>2774766</v>
          </cell>
          <cell r="AE8">
            <v>1</v>
          </cell>
          <cell r="AF8" t="str">
            <v>BUDDS FARM HAVANT STC</v>
          </cell>
          <cell r="AG8">
            <v>0.91202393282893046</v>
          </cell>
          <cell r="AH8" t="str">
            <v>FORD STC</v>
          </cell>
          <cell r="AI8">
            <v>6.5379567141877912E-2</v>
          </cell>
        </row>
        <row r="9">
          <cell r="A9" t="str">
            <v>CHICKENHALL EASTLEIGH WTW</v>
          </cell>
          <cell r="B9"/>
          <cell r="C9">
            <v>9799223.1199999992</v>
          </cell>
          <cell r="D9"/>
          <cell r="E9"/>
          <cell r="F9"/>
          <cell r="G9"/>
          <cell r="H9"/>
          <cell r="I9"/>
          <cell r="J9"/>
          <cell r="K9"/>
          <cell r="L9"/>
          <cell r="M9"/>
          <cell r="N9"/>
          <cell r="O9"/>
          <cell r="P9">
            <v>0</v>
          </cell>
          <cell r="Q9">
            <v>1</v>
          </cell>
          <cell r="R9">
            <v>0</v>
          </cell>
          <cell r="S9">
            <v>0</v>
          </cell>
          <cell r="T9">
            <v>0</v>
          </cell>
          <cell r="U9">
            <v>0</v>
          </cell>
          <cell r="V9">
            <v>0</v>
          </cell>
          <cell r="W9">
            <v>0</v>
          </cell>
          <cell r="X9">
            <v>0</v>
          </cell>
          <cell r="Y9">
            <v>0</v>
          </cell>
          <cell r="Z9">
            <v>0</v>
          </cell>
          <cell r="AA9">
            <v>0</v>
          </cell>
          <cell r="AB9">
            <v>0</v>
          </cell>
          <cell r="AC9">
            <v>0</v>
          </cell>
          <cell r="AD9">
            <v>9799223.1199999992</v>
          </cell>
          <cell r="AE9">
            <v>1</v>
          </cell>
          <cell r="AF9" t="str">
            <v>BUDDS FARM HAVANT STC</v>
          </cell>
          <cell r="AG9">
            <v>1</v>
          </cell>
          <cell r="AH9" t="str">
            <v>ASHFORD STC</v>
          </cell>
          <cell r="AI9">
            <v>0</v>
          </cell>
        </row>
        <row r="10">
          <cell r="A10" t="str">
            <v>EASTBOURNE WTW</v>
          </cell>
          <cell r="B10">
            <v>26820</v>
          </cell>
          <cell r="C10"/>
          <cell r="D10"/>
          <cell r="E10"/>
          <cell r="F10"/>
          <cell r="G10"/>
          <cell r="H10">
            <v>7810773</v>
          </cell>
          <cell r="I10"/>
          <cell r="J10"/>
          <cell r="K10"/>
          <cell r="L10">
            <v>497480</v>
          </cell>
          <cell r="M10"/>
          <cell r="N10">
            <v>13220</v>
          </cell>
          <cell r="O10">
            <v>0</v>
          </cell>
          <cell r="P10">
            <v>3.2126328100846487E-3</v>
          </cell>
          <cell r="Q10">
            <v>0</v>
          </cell>
          <cell r="R10">
            <v>0</v>
          </cell>
          <cell r="S10">
            <v>0</v>
          </cell>
          <cell r="T10">
            <v>0</v>
          </cell>
          <cell r="U10">
            <v>0</v>
          </cell>
          <cell r="V10">
            <v>0.93561318463546983</v>
          </cell>
          <cell r="W10">
            <v>0</v>
          </cell>
          <cell r="X10">
            <v>0</v>
          </cell>
          <cell r="Y10">
            <v>0</v>
          </cell>
          <cell r="Z10">
            <v>5.9590625293098838E-2</v>
          </cell>
          <cell r="AA10">
            <v>0</v>
          </cell>
          <cell r="AB10">
            <v>1.5835572613467207E-3</v>
          </cell>
          <cell r="AC10">
            <v>0</v>
          </cell>
          <cell r="AD10">
            <v>8348293</v>
          </cell>
          <cell r="AE10">
            <v>1</v>
          </cell>
          <cell r="AF10" t="str">
            <v>HASTINGS STC</v>
          </cell>
          <cell r="AG10">
            <v>0.93561318463546983</v>
          </cell>
          <cell r="AH10" t="str">
            <v>PEACEHAVEN STC</v>
          </cell>
          <cell r="AI10">
            <v>5.9590625293098838E-2</v>
          </cell>
        </row>
        <row r="11">
          <cell r="A11" t="str">
            <v>GODDARDS GREEN STC</v>
          </cell>
          <cell r="B11"/>
          <cell r="C11">
            <v>15000</v>
          </cell>
          <cell r="D11"/>
          <cell r="E11">
            <v>1</v>
          </cell>
          <cell r="F11">
            <v>51870</v>
          </cell>
          <cell r="G11"/>
          <cell r="H11">
            <v>166000</v>
          </cell>
          <cell r="I11"/>
          <cell r="J11"/>
          <cell r="K11"/>
          <cell r="L11"/>
          <cell r="M11"/>
          <cell r="N11">
            <v>38100</v>
          </cell>
          <cell r="O11"/>
          <cell r="P11">
            <v>0</v>
          </cell>
          <cell r="Q11">
            <v>5.5356477261404358E-2</v>
          </cell>
          <cell r="R11">
            <v>0</v>
          </cell>
          <cell r="S11">
            <v>3.6904318174269571E-6</v>
          </cell>
          <cell r="T11">
            <v>0.19142269836993628</v>
          </cell>
          <cell r="U11">
            <v>0</v>
          </cell>
          <cell r="V11">
            <v>0.61261168169287483</v>
          </cell>
          <cell r="W11">
            <v>0</v>
          </cell>
          <cell r="X11">
            <v>0</v>
          </cell>
          <cell r="Y11">
            <v>0</v>
          </cell>
          <cell r="Z11">
            <v>0</v>
          </cell>
          <cell r="AA11">
            <v>0</v>
          </cell>
          <cell r="AB11">
            <v>0.14060545224396706</v>
          </cell>
          <cell r="AC11">
            <v>0</v>
          </cell>
          <cell r="AD11">
            <v>270971</v>
          </cell>
          <cell r="AE11">
            <v>1</v>
          </cell>
          <cell r="AF11" t="str">
            <v>HASTINGS STC</v>
          </cell>
          <cell r="AG11">
            <v>0.61261168169287483</v>
          </cell>
          <cell r="AH11" t="str">
            <v>FORD STC</v>
          </cell>
          <cell r="AI11">
            <v>0.19142269836993628</v>
          </cell>
        </row>
        <row r="12">
          <cell r="A12" t="str">
            <v>HAILSHAM NORTH WTW</v>
          </cell>
          <cell r="B12">
            <v>187240</v>
          </cell>
          <cell r="C12"/>
          <cell r="D12"/>
          <cell r="E12"/>
          <cell r="F12"/>
          <cell r="G12"/>
          <cell r="H12">
            <v>9196783</v>
          </cell>
          <cell r="I12"/>
          <cell r="J12"/>
          <cell r="K12"/>
          <cell r="L12"/>
          <cell r="M12"/>
          <cell r="N12">
            <v>118080</v>
          </cell>
          <cell r="O12"/>
          <cell r="P12">
            <v>1.9705111594770126E-2</v>
          </cell>
          <cell r="Q12">
            <v>0</v>
          </cell>
          <cell r="R12">
            <v>0</v>
          </cell>
          <cell r="S12">
            <v>0</v>
          </cell>
          <cell r="T12">
            <v>0</v>
          </cell>
          <cell r="U12">
            <v>0</v>
          </cell>
          <cell r="V12">
            <v>0.96786816560502453</v>
          </cell>
          <cell r="W12">
            <v>0</v>
          </cell>
          <cell r="X12">
            <v>0</v>
          </cell>
          <cell r="Y12">
            <v>0</v>
          </cell>
          <cell r="Z12">
            <v>0</v>
          </cell>
          <cell r="AA12">
            <v>0</v>
          </cell>
          <cell r="AB12">
            <v>1.2426722800205386E-2</v>
          </cell>
          <cell r="AC12">
            <v>0</v>
          </cell>
          <cell r="AD12">
            <v>9502103</v>
          </cell>
          <cell r="AE12">
            <v>1</v>
          </cell>
          <cell r="AF12" t="str">
            <v>HASTINGS STC</v>
          </cell>
          <cell r="AG12">
            <v>0.96786816560502453</v>
          </cell>
          <cell r="AH12" t="str">
            <v>ASHFORD STC</v>
          </cell>
          <cell r="AI12">
            <v>1.9705111594770126E-2</v>
          </cell>
        </row>
        <row r="13">
          <cell r="A13" t="str">
            <v>HORSHAM NEW WTW</v>
          </cell>
          <cell r="B13"/>
          <cell r="C13">
            <v>2461990</v>
          </cell>
          <cell r="D13"/>
          <cell r="E13"/>
          <cell r="F13">
            <v>3086317</v>
          </cell>
          <cell r="G13">
            <v>11200</v>
          </cell>
          <cell r="H13">
            <v>68060</v>
          </cell>
          <cell r="I13"/>
          <cell r="J13"/>
          <cell r="K13"/>
          <cell r="L13">
            <v>272280</v>
          </cell>
          <cell r="M13"/>
          <cell r="N13">
            <v>1366140</v>
          </cell>
          <cell r="O13"/>
          <cell r="P13">
            <v>0</v>
          </cell>
          <cell r="Q13">
            <v>0.33883765550365008</v>
          </cell>
          <cell r="R13">
            <v>0</v>
          </cell>
          <cell r="S13">
            <v>0</v>
          </cell>
          <cell r="T13">
            <v>0.42476225184548222</v>
          </cell>
          <cell r="U13">
            <v>1.5414285767370627E-3</v>
          </cell>
          <cell r="V13">
            <v>9.3669311547075439E-3</v>
          </cell>
          <cell r="W13">
            <v>0</v>
          </cell>
          <cell r="X13">
            <v>0</v>
          </cell>
          <cell r="Y13">
            <v>0</v>
          </cell>
          <cell r="Z13">
            <v>3.7473229720889949E-2</v>
          </cell>
          <cell r="AA13">
            <v>0</v>
          </cell>
          <cell r="AB13">
            <v>0.18801850319853311</v>
          </cell>
          <cell r="AC13">
            <v>0</v>
          </cell>
          <cell r="AD13">
            <v>7265987</v>
          </cell>
          <cell r="AE13">
            <v>1</v>
          </cell>
          <cell r="AF13" t="str">
            <v>FORD STC</v>
          </cell>
          <cell r="AG13">
            <v>0.42476225184548222</v>
          </cell>
          <cell r="AH13" t="str">
            <v>BUDDS FARM HAVANT STC</v>
          </cell>
          <cell r="AI13">
            <v>0.33883765550365008</v>
          </cell>
        </row>
        <row r="14">
          <cell r="A14" t="str">
            <v>NEWHAVEN MAIN WTW</v>
          </cell>
          <cell r="B14"/>
          <cell r="C14"/>
          <cell r="D14"/>
          <cell r="E14"/>
          <cell r="F14">
            <v>16000</v>
          </cell>
          <cell r="G14"/>
          <cell r="H14">
            <v>61400</v>
          </cell>
          <cell r="I14"/>
          <cell r="J14"/>
          <cell r="K14"/>
          <cell r="L14">
            <v>5040668</v>
          </cell>
          <cell r="M14"/>
          <cell r="N14">
            <v>61280</v>
          </cell>
          <cell r="O14"/>
          <cell r="P14">
            <v>0</v>
          </cell>
          <cell r="Q14">
            <v>0</v>
          </cell>
          <cell r="R14">
            <v>0</v>
          </cell>
          <cell r="S14">
            <v>0</v>
          </cell>
          <cell r="T14">
            <v>3.0891919214542062E-3</v>
          </cell>
          <cell r="U14">
            <v>0</v>
          </cell>
          <cell r="V14">
            <v>1.1854773998580516E-2</v>
          </cell>
          <cell r="W14">
            <v>0</v>
          </cell>
          <cell r="X14">
            <v>0</v>
          </cell>
          <cell r="Y14">
            <v>0</v>
          </cell>
          <cell r="Z14">
            <v>0.97322442902079564</v>
          </cell>
          <cell r="AA14">
            <v>0</v>
          </cell>
          <cell r="AB14">
            <v>1.183160505916961E-2</v>
          </cell>
          <cell r="AC14">
            <v>0</v>
          </cell>
          <cell r="AD14">
            <v>5179348</v>
          </cell>
          <cell r="AE14">
            <v>1</v>
          </cell>
          <cell r="AF14" t="str">
            <v>PEACEHAVEN STC</v>
          </cell>
          <cell r="AG14">
            <v>0.97322442902079564</v>
          </cell>
          <cell r="AH14" t="str">
            <v>HASTINGS STC</v>
          </cell>
          <cell r="AI14">
            <v>1.1854773998580516E-2</v>
          </cell>
        </row>
        <row r="15">
          <cell r="A15" t="str">
            <v>PEEL COMMON WTW</v>
          </cell>
          <cell r="B15"/>
          <cell r="C15">
            <v>24627797</v>
          </cell>
          <cell r="D15"/>
          <cell r="E15"/>
          <cell r="F15">
            <v>26120</v>
          </cell>
          <cell r="G15"/>
          <cell r="H15"/>
          <cell r="I15"/>
          <cell r="J15">
            <v>2743782</v>
          </cell>
          <cell r="K15"/>
          <cell r="L15"/>
          <cell r="M15"/>
          <cell r="N15"/>
          <cell r="O15">
            <v>12550</v>
          </cell>
          <cell r="P15">
            <v>0</v>
          </cell>
          <cell r="Q15">
            <v>0.89848862737438107</v>
          </cell>
          <cell r="R15">
            <v>0</v>
          </cell>
          <cell r="S15">
            <v>0</v>
          </cell>
          <cell r="T15">
            <v>9.5292822768592873E-4</v>
          </cell>
          <cell r="U15">
            <v>0</v>
          </cell>
          <cell r="V15">
            <v>0</v>
          </cell>
          <cell r="W15">
            <v>0</v>
          </cell>
          <cell r="X15">
            <v>0.10010058646311458</v>
          </cell>
          <cell r="Y15">
            <v>0</v>
          </cell>
          <cell r="Z15">
            <v>0</v>
          </cell>
          <cell r="AA15">
            <v>0</v>
          </cell>
          <cell r="AB15">
            <v>0</v>
          </cell>
          <cell r="AC15">
            <v>4.5785793481846883E-4</v>
          </cell>
          <cell r="AD15">
            <v>27410249</v>
          </cell>
          <cell r="AE15">
            <v>1</v>
          </cell>
          <cell r="AF15" t="str">
            <v>BUDDS FARM HAVANT STC</v>
          </cell>
          <cell r="AG15">
            <v>0.89848862737438107</v>
          </cell>
          <cell r="AH15" t="str">
            <v>MILLBROOK STC</v>
          </cell>
          <cell r="AI15">
            <v>0.10010058646311458</v>
          </cell>
        </row>
        <row r="16">
          <cell r="A16" t="str">
            <v>PORTSWOOD WTW</v>
          </cell>
          <cell r="B16"/>
          <cell r="C16">
            <v>4915355</v>
          </cell>
          <cell r="D16"/>
          <cell r="E16"/>
          <cell r="F16"/>
          <cell r="G16"/>
          <cell r="H16"/>
          <cell r="I16">
            <v>80590</v>
          </cell>
          <cell r="J16">
            <v>1236936</v>
          </cell>
          <cell r="K16"/>
          <cell r="L16"/>
          <cell r="M16"/>
          <cell r="N16"/>
          <cell r="O16"/>
          <cell r="P16">
            <v>0</v>
          </cell>
          <cell r="Q16">
            <v>0.78861685310532958</v>
          </cell>
          <cell r="R16">
            <v>0</v>
          </cell>
          <cell r="S16">
            <v>0</v>
          </cell>
          <cell r="T16">
            <v>0</v>
          </cell>
          <cell r="U16">
            <v>0</v>
          </cell>
          <cell r="V16">
            <v>0</v>
          </cell>
          <cell r="W16">
            <v>1.2929815281247949E-2</v>
          </cell>
          <cell r="X16">
            <v>0.19845333161342243</v>
          </cell>
          <cell r="Y16">
            <v>0</v>
          </cell>
          <cell r="Z16">
            <v>0</v>
          </cell>
          <cell r="AA16">
            <v>0</v>
          </cell>
          <cell r="AB16">
            <v>0</v>
          </cell>
          <cell r="AC16">
            <v>0</v>
          </cell>
          <cell r="AD16">
            <v>6232881</v>
          </cell>
          <cell r="AE16">
            <v>1</v>
          </cell>
          <cell r="AF16" t="str">
            <v>BUDDS FARM HAVANT STC</v>
          </cell>
          <cell r="AG16">
            <v>0.78861685310532958</v>
          </cell>
          <cell r="AH16" t="str">
            <v>MILLBROOK STC</v>
          </cell>
          <cell r="AI16">
            <v>0.19845333161342243</v>
          </cell>
        </row>
        <row r="17">
          <cell r="A17" t="str">
            <v>SCAYNES HILL WTW</v>
          </cell>
          <cell r="B17"/>
          <cell r="C17">
            <v>67780</v>
          </cell>
          <cell r="D17"/>
          <cell r="E17"/>
          <cell r="F17">
            <v>180440</v>
          </cell>
          <cell r="G17">
            <v>45000</v>
          </cell>
          <cell r="H17">
            <v>4543620</v>
          </cell>
          <cell r="I17"/>
          <cell r="J17"/>
          <cell r="K17"/>
          <cell r="L17">
            <v>1655391</v>
          </cell>
          <cell r="M17"/>
          <cell r="N17">
            <v>988140</v>
          </cell>
          <cell r="O17">
            <v>0</v>
          </cell>
          <cell r="P17">
            <v>0</v>
          </cell>
          <cell r="Q17">
            <v>9.0610479079179362E-3</v>
          </cell>
          <cell r="R17">
            <v>0</v>
          </cell>
          <cell r="S17">
            <v>0</v>
          </cell>
          <cell r="T17">
            <v>2.4121798237012576E-2</v>
          </cell>
          <cell r="U17">
            <v>6.0157444062600637E-3</v>
          </cell>
          <cell r="V17">
            <v>0.60740570220380785</v>
          </cell>
          <cell r="W17">
            <v>0</v>
          </cell>
          <cell r="X17">
            <v>0</v>
          </cell>
          <cell r="Y17">
            <v>0</v>
          </cell>
          <cell r="Z17">
            <v>0.22129798107607229</v>
          </cell>
          <cell r="AA17">
            <v>0</v>
          </cell>
          <cell r="AB17">
            <v>0.13209772616892931</v>
          </cell>
          <cell r="AC17">
            <v>0</v>
          </cell>
          <cell r="AD17">
            <v>7480371</v>
          </cell>
          <cell r="AE17">
            <v>1</v>
          </cell>
          <cell r="AF17" t="str">
            <v>HASTINGS STC</v>
          </cell>
          <cell r="AG17">
            <v>0.60740570220380785</v>
          </cell>
          <cell r="AH17" t="str">
            <v>PEACEHAVEN STC</v>
          </cell>
          <cell r="AI17">
            <v>0.22129798107607229</v>
          </cell>
        </row>
        <row r="18">
          <cell r="A18" t="str">
            <v>SHOREHAM WTW</v>
          </cell>
          <cell r="B18"/>
          <cell r="C18">
            <v>216570</v>
          </cell>
          <cell r="D18"/>
          <cell r="E18"/>
          <cell r="F18">
            <v>663410</v>
          </cell>
          <cell r="G18"/>
          <cell r="H18"/>
          <cell r="I18">
            <v>15000</v>
          </cell>
          <cell r="J18"/>
          <cell r="K18"/>
          <cell r="L18">
            <v>90485</v>
          </cell>
          <cell r="M18"/>
          <cell r="N18">
            <v>3467585</v>
          </cell>
          <cell r="O18"/>
          <cell r="P18">
            <v>0</v>
          </cell>
          <cell r="Q18">
            <v>4.8634082258227504E-2</v>
          </cell>
          <cell r="R18">
            <v>0</v>
          </cell>
          <cell r="S18">
            <v>0</v>
          </cell>
          <cell r="T18">
            <v>0.14897878981821447</v>
          </cell>
          <cell r="U18">
            <v>0</v>
          </cell>
          <cell r="V18">
            <v>0</v>
          </cell>
          <cell r="W18">
            <v>3.3684777848890088E-3</v>
          </cell>
          <cell r="X18">
            <v>0</v>
          </cell>
          <cell r="Y18">
            <v>0</v>
          </cell>
          <cell r="Z18">
            <v>2.0319780824378797E-2</v>
          </cell>
          <cell r="AA18">
            <v>0</v>
          </cell>
          <cell r="AB18">
            <v>0.77869886931429022</v>
          </cell>
          <cell r="AC18">
            <v>0</v>
          </cell>
          <cell r="AD18">
            <v>4453050</v>
          </cell>
          <cell r="AE18">
            <v>1</v>
          </cell>
          <cell r="AF18" t="str">
            <v>WORTHING STC</v>
          </cell>
          <cell r="AG18">
            <v>0.77869886931429022</v>
          </cell>
          <cell r="AH18" t="str">
            <v>FORD STC</v>
          </cell>
          <cell r="AI18">
            <v>0.14897878981821447</v>
          </cell>
        </row>
        <row r="19">
          <cell r="A19" t="str">
            <v>SITTINGBOURNE WTW</v>
          </cell>
          <cell r="B19">
            <v>253760</v>
          </cell>
          <cell r="C19"/>
          <cell r="D19">
            <v>54300</v>
          </cell>
          <cell r="E19"/>
          <cell r="F19"/>
          <cell r="G19"/>
          <cell r="H19"/>
          <cell r="I19"/>
          <cell r="J19"/>
          <cell r="K19"/>
          <cell r="L19"/>
          <cell r="M19"/>
          <cell r="N19"/>
          <cell r="O19"/>
          <cell r="P19">
            <v>0.82373563591508148</v>
          </cell>
          <cell r="Q19">
            <v>0</v>
          </cell>
          <cell r="R19">
            <v>0.17626436408491852</v>
          </cell>
          <cell r="S19">
            <v>0</v>
          </cell>
          <cell r="T19">
            <v>0</v>
          </cell>
          <cell r="U19">
            <v>0</v>
          </cell>
          <cell r="V19">
            <v>0</v>
          </cell>
          <cell r="W19">
            <v>0</v>
          </cell>
          <cell r="X19">
            <v>0</v>
          </cell>
          <cell r="Y19">
            <v>0</v>
          </cell>
          <cell r="Z19">
            <v>0</v>
          </cell>
          <cell r="AA19">
            <v>0</v>
          </cell>
          <cell r="AB19">
            <v>0</v>
          </cell>
          <cell r="AC19">
            <v>0</v>
          </cell>
          <cell r="AD19">
            <v>308060</v>
          </cell>
          <cell r="AE19">
            <v>1</v>
          </cell>
          <cell r="AF19" t="str">
            <v>ASHFORD STC</v>
          </cell>
          <cell r="AG19">
            <v>0.82373563591508148</v>
          </cell>
          <cell r="AH19" t="str">
            <v>CANTERBURY STC</v>
          </cell>
          <cell r="AI19">
            <v>0.17626436408491852</v>
          </cell>
        </row>
        <row r="20">
          <cell r="A20" t="str">
            <v>TUNBRIDGE WELLS NORTH WTW</v>
          </cell>
          <cell r="B20">
            <v>404220</v>
          </cell>
          <cell r="C20"/>
          <cell r="D20"/>
          <cell r="E20"/>
          <cell r="F20"/>
          <cell r="G20"/>
          <cell r="H20">
            <v>2248236</v>
          </cell>
          <cell r="I20"/>
          <cell r="J20"/>
          <cell r="K20"/>
          <cell r="L20">
            <v>14500</v>
          </cell>
          <cell r="M20"/>
          <cell r="N20"/>
          <cell r="O20"/>
          <cell r="P20">
            <v>0.15156605508302348</v>
          </cell>
          <cell r="Q20">
            <v>0</v>
          </cell>
          <cell r="R20">
            <v>0</v>
          </cell>
          <cell r="S20">
            <v>0</v>
          </cell>
          <cell r="T20">
            <v>0</v>
          </cell>
          <cell r="U20">
            <v>0</v>
          </cell>
          <cell r="V20">
            <v>0.84299703482172184</v>
          </cell>
          <cell r="W20">
            <v>0</v>
          </cell>
          <cell r="X20">
            <v>0</v>
          </cell>
          <cell r="Y20">
            <v>0</v>
          </cell>
          <cell r="Z20">
            <v>5.4369100952546649E-3</v>
          </cell>
          <cell r="AA20">
            <v>0</v>
          </cell>
          <cell r="AB20">
            <v>0</v>
          </cell>
          <cell r="AC20">
            <v>0</v>
          </cell>
          <cell r="AD20">
            <v>2666956</v>
          </cell>
          <cell r="AE20">
            <v>1</v>
          </cell>
          <cell r="AF20" t="str">
            <v>HASTINGS STC</v>
          </cell>
          <cell r="AG20">
            <v>0.84299703482172184</v>
          </cell>
          <cell r="AH20" t="str">
            <v>ASHFORD STC</v>
          </cell>
          <cell r="AI20">
            <v>0.15156605508302348</v>
          </cell>
        </row>
        <row r="21">
          <cell r="A21" t="str">
            <v>WEATHERLEES WTW</v>
          </cell>
          <cell r="B21">
            <v>15110552</v>
          </cell>
          <cell r="C21"/>
          <cell r="D21">
            <v>13500</v>
          </cell>
          <cell r="E21"/>
          <cell r="F21"/>
          <cell r="G21"/>
          <cell r="H21">
            <v>97600</v>
          </cell>
          <cell r="I21"/>
          <cell r="J21"/>
          <cell r="K21">
            <v>1505918</v>
          </cell>
          <cell r="L21"/>
          <cell r="M21">
            <v>128700</v>
          </cell>
          <cell r="N21"/>
          <cell r="O21"/>
          <cell r="P21">
            <v>0.89643509507144814</v>
          </cell>
          <cell r="Q21">
            <v>0</v>
          </cell>
          <cell r="R21">
            <v>8.0088892738429081E-4</v>
          </cell>
          <cell r="S21">
            <v>0</v>
          </cell>
          <cell r="T21">
            <v>0</v>
          </cell>
          <cell r="U21">
            <v>0</v>
          </cell>
          <cell r="V21">
            <v>5.7901303194597617E-3</v>
          </cell>
          <cell r="W21">
            <v>0</v>
          </cell>
          <cell r="X21">
            <v>0</v>
          </cell>
          <cell r="Y21">
            <v>8.9338744573977516E-2</v>
          </cell>
          <cell r="Z21">
            <v>0</v>
          </cell>
          <cell r="AA21">
            <v>7.6351411077302395E-3</v>
          </cell>
          <cell r="AB21">
            <v>0</v>
          </cell>
          <cell r="AC21">
            <v>0</v>
          </cell>
          <cell r="AD21">
            <v>16856270</v>
          </cell>
          <cell r="AE21">
            <v>1</v>
          </cell>
          <cell r="AF21" t="str">
            <v>ASHFORD STC</v>
          </cell>
          <cell r="AG21">
            <v>0.89643509507144814</v>
          </cell>
          <cell r="AH21" t="str">
            <v>MOTNEY HILL STC</v>
          </cell>
          <cell r="AI21">
            <v>8.9338744573977516E-2</v>
          </cell>
        </row>
        <row r="22">
          <cell r="A22" t="str">
            <v>WOOLSTON WTW</v>
          </cell>
          <cell r="B22"/>
          <cell r="C22">
            <v>1790020</v>
          </cell>
          <cell r="D22"/>
          <cell r="E22"/>
          <cell r="F22"/>
          <cell r="G22"/>
          <cell r="H22"/>
          <cell r="I22"/>
          <cell r="J22">
            <v>4396894</v>
          </cell>
          <cell r="K22"/>
          <cell r="L22"/>
          <cell r="M22"/>
          <cell r="N22"/>
          <cell r="O22"/>
          <cell r="P22">
            <v>0</v>
          </cell>
          <cell r="Q22">
            <v>0.28932356260326231</v>
          </cell>
          <cell r="R22">
            <v>0</v>
          </cell>
          <cell r="S22">
            <v>0</v>
          </cell>
          <cell r="T22">
            <v>0</v>
          </cell>
          <cell r="U22">
            <v>0</v>
          </cell>
          <cell r="V22">
            <v>0</v>
          </cell>
          <cell r="W22">
            <v>0</v>
          </cell>
          <cell r="X22">
            <v>0.71067643739673769</v>
          </cell>
          <cell r="Y22">
            <v>0</v>
          </cell>
          <cell r="Z22">
            <v>0</v>
          </cell>
          <cell r="AA22">
            <v>0</v>
          </cell>
          <cell r="AB22">
            <v>0</v>
          </cell>
          <cell r="AC22">
            <v>0</v>
          </cell>
          <cell r="AD22">
            <v>6186914</v>
          </cell>
          <cell r="AE22">
            <v>1</v>
          </cell>
          <cell r="AF22" t="str">
            <v>MILLBROOK STC</v>
          </cell>
          <cell r="AG22">
            <v>0.71067643739673769</v>
          </cell>
          <cell r="AH22" t="str">
            <v>BUDDS FARM HAVANT STC</v>
          </cell>
          <cell r="AI22">
            <v>0.28932356260326231</v>
          </cell>
        </row>
      </sheetData>
      <sheetData sheetId="5"/>
      <sheetData sheetId="6"/>
      <sheetData sheetId="7"/>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np"/>
      <sheetName val="GW"/>
      <sheetName val="cap"/>
      <sheetName val="cake &amp; skips"/>
      <sheetName val="NR YTD"/>
      <sheetName val="summary"/>
      <sheetName val="LIQ TO INT"/>
      <sheetName val="LIQ TO INT (REF 1)"/>
      <sheetName val="primary and secondary disposal "/>
      <sheetName val="ALL COMBINED TANKERING 2-23"/>
      <sheetName val="OFFSITE SLUDGE TRANSFERS 22-23"/>
      <sheetName val="PIPELINE SITES"/>
      <sheetName val="ALL COMBINED ROROS 22-23"/>
      <sheetName val="CAKE MILEAGE"/>
      <sheetName val="MTS Tankers"/>
      <sheetName val="MTS RoRo"/>
      <sheetName val="Combined ACS + MTS DATA"/>
      <sheetName val="MTS RoRo data"/>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row r="2">
          <cell r="B2" t="str">
            <v>Y</v>
          </cell>
        </row>
        <row r="4">
          <cell r="C4" t="str">
            <v>Actual Disposal Site</v>
          </cell>
        </row>
        <row r="5">
          <cell r="B5" t="str">
            <v>Collection Site Description</v>
          </cell>
          <cell r="C5" t="str">
            <v>AYLESFORD STC</v>
          </cell>
          <cell r="D5" t="str">
            <v>BUDDS FARM HAVANT STC</v>
          </cell>
          <cell r="E5" t="str">
            <v>BUDDS FARM HAVANT WTW</v>
          </cell>
          <cell r="F5" t="str">
            <v>CANTERBURY WTW</v>
          </cell>
          <cell r="G5" t="str">
            <v>CHICKENHALL EASTLEIGH WTW</v>
          </cell>
          <cell r="H5" t="str">
            <v>FORD STC</v>
          </cell>
          <cell r="I5" t="str">
            <v>GODDARDS GREEN STC</v>
          </cell>
          <cell r="J5" t="str">
            <v>GODDARDS GREEN WTW</v>
          </cell>
          <cell r="K5" t="str">
            <v>GRAVESEND STC</v>
          </cell>
          <cell r="L5" t="str">
            <v>GRAVESEND TSST WTW</v>
          </cell>
          <cell r="M5" t="str">
            <v>HAILSHAM NORTH WTW</v>
          </cell>
          <cell r="N5" t="str">
            <v>HAM HILL WTW</v>
          </cell>
          <cell r="O5" t="str">
            <v>HORSHAM NEW WTW</v>
          </cell>
          <cell r="P5" t="str">
            <v>MOTNEY HILL STC</v>
          </cell>
          <cell r="Q5" t="str">
            <v>NEWHAVEN MAIN WTW</v>
          </cell>
          <cell r="R5" t="str">
            <v>PEACEHAVEN WTW</v>
          </cell>
          <cell r="S5" t="str">
            <v>PEEL COMMON WTW</v>
          </cell>
          <cell r="T5" t="str">
            <v>QUEENBOROUGH STC</v>
          </cell>
          <cell r="U5" t="str">
            <v>SANDOWN NEW WTW</v>
          </cell>
          <cell r="V5" t="str">
            <v>SCAYNES HILL WTW</v>
          </cell>
          <cell r="W5" t="str">
            <v>SLOWHILL COPSE MARCHWOOD WTW</v>
          </cell>
          <cell r="X5" t="str">
            <v>WEATHERLEES HILL A WTW</v>
          </cell>
          <cell r="Y5" t="str">
            <v>Grand Total</v>
          </cell>
          <cell r="AA5" t="str">
            <v>Primary</v>
          </cell>
          <cell r="AB5" t="str">
            <v>Primary vol</v>
          </cell>
          <cell r="AC5" t="str">
            <v>Primary proprotion</v>
          </cell>
          <cell r="AD5" t="str">
            <v>Secondary</v>
          </cell>
          <cell r="AE5" t="str">
            <v>Secondary vol</v>
          </cell>
          <cell r="AF5" t="str">
            <v>Socndary prop</v>
          </cell>
        </row>
        <row r="6">
          <cell r="B6" t="str">
            <v>LINTON WTW</v>
          </cell>
          <cell r="C6"/>
          <cell r="D6"/>
          <cell r="E6"/>
          <cell r="F6"/>
          <cell r="G6"/>
          <cell r="H6"/>
          <cell r="I6"/>
          <cell r="J6"/>
          <cell r="K6"/>
          <cell r="L6"/>
          <cell r="M6"/>
          <cell r="N6">
            <v>52229</v>
          </cell>
          <cell r="O6"/>
          <cell r="P6"/>
          <cell r="Q6"/>
          <cell r="R6"/>
          <cell r="S6"/>
          <cell r="T6"/>
          <cell r="U6"/>
          <cell r="V6"/>
          <cell r="W6"/>
          <cell r="X6"/>
          <cell r="Y6">
            <v>52229</v>
          </cell>
          <cell r="Z6"/>
          <cell r="AA6" t="str">
            <v>HAM HILL WTW</v>
          </cell>
          <cell r="AB6">
            <v>52229</v>
          </cell>
          <cell r="AC6">
            <v>1</v>
          </cell>
          <cell r="AD6" t="str">
            <v/>
          </cell>
          <cell r="AE6">
            <v>0</v>
          </cell>
          <cell r="AF6">
            <v>0</v>
          </cell>
        </row>
        <row r="7">
          <cell r="B7" t="str">
            <v>TROTTON WTW</v>
          </cell>
          <cell r="C7"/>
          <cell r="D7"/>
          <cell r="E7">
            <v>91167</v>
          </cell>
          <cell r="F7"/>
          <cell r="G7"/>
          <cell r="H7"/>
          <cell r="I7"/>
          <cell r="J7"/>
          <cell r="K7"/>
          <cell r="L7"/>
          <cell r="M7"/>
          <cell r="N7"/>
          <cell r="O7"/>
          <cell r="P7"/>
          <cell r="Q7"/>
          <cell r="R7"/>
          <cell r="S7"/>
          <cell r="T7"/>
          <cell r="U7"/>
          <cell r="V7"/>
          <cell r="W7"/>
          <cell r="X7"/>
          <cell r="Y7">
            <v>91167</v>
          </cell>
          <cell r="Z7"/>
          <cell r="AA7" t="str">
            <v>BUDDS FARM HAVANT WTW</v>
          </cell>
          <cell r="AB7">
            <v>91167</v>
          </cell>
          <cell r="AC7">
            <v>1</v>
          </cell>
          <cell r="AD7" t="str">
            <v/>
          </cell>
          <cell r="AE7">
            <v>0</v>
          </cell>
          <cell r="AF7">
            <v>0</v>
          </cell>
        </row>
        <row r="8">
          <cell r="B8" t="str">
            <v>EWHURST GREEN WTW</v>
          </cell>
          <cell r="C8"/>
          <cell r="D8"/>
          <cell r="E8"/>
          <cell r="F8"/>
          <cell r="G8"/>
          <cell r="H8"/>
          <cell r="I8"/>
          <cell r="J8">
            <v>1645</v>
          </cell>
          <cell r="K8"/>
          <cell r="L8"/>
          <cell r="M8">
            <v>27094</v>
          </cell>
          <cell r="N8"/>
          <cell r="O8"/>
          <cell r="P8"/>
          <cell r="Q8"/>
          <cell r="R8"/>
          <cell r="S8"/>
          <cell r="T8"/>
          <cell r="U8"/>
          <cell r="V8"/>
          <cell r="W8"/>
          <cell r="X8"/>
          <cell r="Y8">
            <v>28739</v>
          </cell>
          <cell r="Z8"/>
          <cell r="AA8" t="str">
            <v>HAILSHAM NORTH WTW</v>
          </cell>
          <cell r="AB8">
            <v>27094</v>
          </cell>
          <cell r="AC8">
            <v>0.94276070844497029</v>
          </cell>
          <cell r="AD8" t="str">
            <v>GODDARDS GREEN WTW</v>
          </cell>
          <cell r="AE8">
            <v>1645</v>
          </cell>
          <cell r="AF8">
            <v>5.7239291555029749E-2</v>
          </cell>
        </row>
        <row r="9">
          <cell r="B9" t="str">
            <v>BISHOPS WALTHAM WTW</v>
          </cell>
          <cell r="C9"/>
          <cell r="D9">
            <v>31101</v>
          </cell>
          <cell r="E9">
            <v>234437</v>
          </cell>
          <cell r="F9"/>
          <cell r="G9"/>
          <cell r="H9"/>
          <cell r="I9"/>
          <cell r="J9"/>
          <cell r="K9"/>
          <cell r="L9"/>
          <cell r="M9"/>
          <cell r="N9"/>
          <cell r="O9"/>
          <cell r="P9"/>
          <cell r="Q9"/>
          <cell r="R9"/>
          <cell r="S9">
            <v>368400</v>
          </cell>
          <cell r="T9"/>
          <cell r="U9"/>
          <cell r="V9"/>
          <cell r="W9">
            <v>7761395</v>
          </cell>
          <cell r="X9"/>
          <cell r="Y9">
            <v>8395333</v>
          </cell>
          <cell r="Z9"/>
          <cell r="AA9" t="str">
            <v>SLOWHILL COPSE MARCHWOOD WTW</v>
          </cell>
          <cell r="AB9">
            <v>7761395</v>
          </cell>
          <cell r="AC9">
            <v>0.92448923705587382</v>
          </cell>
          <cell r="AD9" t="str">
            <v>PEEL COMMON WTW</v>
          </cell>
          <cell r="AE9">
            <v>368400</v>
          </cell>
          <cell r="AF9">
            <v>4.3881523222485633E-2</v>
          </cell>
        </row>
        <row r="10">
          <cell r="B10" t="str">
            <v>HURST GREEN WTW</v>
          </cell>
          <cell r="C10"/>
          <cell r="D10"/>
          <cell r="E10"/>
          <cell r="F10"/>
          <cell r="G10"/>
          <cell r="H10"/>
          <cell r="I10"/>
          <cell r="J10">
            <v>40598</v>
          </cell>
          <cell r="K10"/>
          <cell r="L10"/>
          <cell r="M10">
            <v>2070519</v>
          </cell>
          <cell r="N10"/>
          <cell r="O10"/>
          <cell r="P10"/>
          <cell r="Q10"/>
          <cell r="R10"/>
          <cell r="S10"/>
          <cell r="T10"/>
          <cell r="U10"/>
          <cell r="V10">
            <v>27148</v>
          </cell>
          <cell r="W10"/>
          <cell r="X10"/>
          <cell r="Y10">
            <v>2138265</v>
          </cell>
          <cell r="Z10"/>
          <cell r="AA10" t="str">
            <v>HAILSHAM NORTH WTW</v>
          </cell>
          <cell r="AB10">
            <v>2070519</v>
          </cell>
          <cell r="AC10">
            <v>0.96831730398243432</v>
          </cell>
          <cell r="AD10" t="str">
            <v>GODDARDS GREEN WTW</v>
          </cell>
          <cell r="AE10">
            <v>40598</v>
          </cell>
          <cell r="AF10">
            <v>1.8986421234037876E-2</v>
          </cell>
        </row>
        <row r="11">
          <cell r="B11" t="str">
            <v>FOREST ROW WTW</v>
          </cell>
          <cell r="C11"/>
          <cell r="D11"/>
          <cell r="E11"/>
          <cell r="F11"/>
          <cell r="G11"/>
          <cell r="H11"/>
          <cell r="I11"/>
          <cell r="J11">
            <v>105854</v>
          </cell>
          <cell r="K11"/>
          <cell r="L11"/>
          <cell r="M11"/>
          <cell r="N11"/>
          <cell r="O11"/>
          <cell r="P11"/>
          <cell r="Q11"/>
          <cell r="R11"/>
          <cell r="S11"/>
          <cell r="T11"/>
          <cell r="U11"/>
          <cell r="V11">
            <v>1998444</v>
          </cell>
          <cell r="W11"/>
          <cell r="X11"/>
          <cell r="Y11">
            <v>2104298</v>
          </cell>
          <cell r="Z11"/>
          <cell r="AA11" t="str">
            <v>SCAYNES HILL WTW</v>
          </cell>
          <cell r="AB11">
            <v>1998444</v>
          </cell>
          <cell r="AC11">
            <v>0.94969628826335428</v>
          </cell>
          <cell r="AD11" t="str">
            <v>GODDARDS GREEN WTW</v>
          </cell>
          <cell r="AE11">
            <v>105854</v>
          </cell>
          <cell r="AF11">
            <v>5.0303711736645662E-2</v>
          </cell>
        </row>
        <row r="12">
          <cell r="B12" t="str">
            <v>MAY STREET HERNE BAY WTW</v>
          </cell>
          <cell r="C12"/>
          <cell r="D12"/>
          <cell r="E12"/>
          <cell r="F12">
            <v>25133179</v>
          </cell>
          <cell r="G12"/>
          <cell r="H12"/>
          <cell r="I12"/>
          <cell r="J12"/>
          <cell r="K12"/>
          <cell r="L12"/>
          <cell r="M12"/>
          <cell r="N12"/>
          <cell r="O12"/>
          <cell r="P12"/>
          <cell r="Q12"/>
          <cell r="R12"/>
          <cell r="S12"/>
          <cell r="T12"/>
          <cell r="U12"/>
          <cell r="V12"/>
          <cell r="W12"/>
          <cell r="X12"/>
          <cell r="Y12">
            <v>25133179</v>
          </cell>
          <cell r="Z12"/>
          <cell r="AA12" t="str">
            <v>CANTERBURY WTW</v>
          </cell>
          <cell r="AB12">
            <v>25133179</v>
          </cell>
          <cell r="AC12">
            <v>1</v>
          </cell>
          <cell r="AD12" t="str">
            <v/>
          </cell>
          <cell r="AE12">
            <v>0</v>
          </cell>
          <cell r="AF12">
            <v>0</v>
          </cell>
        </row>
        <row r="13">
          <cell r="B13" t="str">
            <v>LOWER BEEDING WTW</v>
          </cell>
          <cell r="C13"/>
          <cell r="D13"/>
          <cell r="E13">
            <v>39132</v>
          </cell>
          <cell r="F13"/>
          <cell r="G13"/>
          <cell r="H13"/>
          <cell r="I13"/>
          <cell r="J13">
            <v>806907</v>
          </cell>
          <cell r="K13"/>
          <cell r="L13"/>
          <cell r="M13"/>
          <cell r="N13"/>
          <cell r="O13">
            <v>72800</v>
          </cell>
          <cell r="P13"/>
          <cell r="Q13"/>
          <cell r="R13"/>
          <cell r="S13"/>
          <cell r="T13"/>
          <cell r="U13"/>
          <cell r="V13"/>
          <cell r="W13"/>
          <cell r="X13"/>
          <cell r="Y13">
            <v>918839</v>
          </cell>
          <cell r="Z13"/>
          <cell r="AA13" t="str">
            <v>GODDARDS GREEN WTW</v>
          </cell>
          <cell r="AB13">
            <v>806907</v>
          </cell>
          <cell r="AC13">
            <v>0.87818105239329192</v>
          </cell>
          <cell r="AD13" t="str">
            <v>HORSHAM NEW WTW</v>
          </cell>
          <cell r="AE13">
            <v>72800</v>
          </cell>
          <cell r="AF13">
            <v>7.9230420128009363E-2</v>
          </cell>
        </row>
        <row r="14">
          <cell r="B14" t="str">
            <v>SUMMER LANE PAGHAM WTW</v>
          </cell>
          <cell r="C14"/>
          <cell r="D14"/>
          <cell r="E14">
            <v>793025</v>
          </cell>
          <cell r="F14"/>
          <cell r="G14"/>
          <cell r="H14"/>
          <cell r="I14"/>
          <cell r="J14"/>
          <cell r="K14"/>
          <cell r="L14"/>
          <cell r="M14"/>
          <cell r="N14"/>
          <cell r="O14"/>
          <cell r="P14"/>
          <cell r="Q14"/>
          <cell r="R14"/>
          <cell r="S14"/>
          <cell r="T14"/>
          <cell r="U14"/>
          <cell r="V14"/>
          <cell r="W14"/>
          <cell r="X14"/>
          <cell r="Y14">
            <v>793025</v>
          </cell>
          <cell r="Z14"/>
          <cell r="AA14" t="str">
            <v>BUDDS FARM HAVANT WTW</v>
          </cell>
          <cell r="AB14">
            <v>793025</v>
          </cell>
          <cell r="AC14">
            <v>1</v>
          </cell>
          <cell r="AD14" t="str">
            <v/>
          </cell>
          <cell r="AE14">
            <v>0</v>
          </cell>
          <cell r="AF14">
            <v>0</v>
          </cell>
        </row>
        <row r="15">
          <cell r="B15" t="str">
            <v>EAST END WTW</v>
          </cell>
          <cell r="C15"/>
          <cell r="D15"/>
          <cell r="E15"/>
          <cell r="F15"/>
          <cell r="G15">
            <v>31149</v>
          </cell>
          <cell r="H15"/>
          <cell r="I15"/>
          <cell r="J15"/>
          <cell r="K15"/>
          <cell r="L15"/>
          <cell r="M15"/>
          <cell r="N15"/>
          <cell r="O15"/>
          <cell r="P15"/>
          <cell r="Q15"/>
          <cell r="R15"/>
          <cell r="S15"/>
          <cell r="T15"/>
          <cell r="U15"/>
          <cell r="V15"/>
          <cell r="W15">
            <v>82861</v>
          </cell>
          <cell r="X15"/>
          <cell r="Y15">
            <v>114010</v>
          </cell>
          <cell r="Z15"/>
          <cell r="AA15" t="str">
            <v>SLOWHILL COPSE MARCHWOOD WTW</v>
          </cell>
          <cell r="AB15">
            <v>82861</v>
          </cell>
          <cell r="AC15">
            <v>0.7267871239364968</v>
          </cell>
          <cell r="AD15" t="str">
            <v>CHICKENHALL EASTLEIGH WTW</v>
          </cell>
          <cell r="AE15">
            <v>31149</v>
          </cell>
          <cell r="AF15">
            <v>0.2732128760635032</v>
          </cell>
        </row>
        <row r="16">
          <cell r="B16" t="str">
            <v>ROUD WTW</v>
          </cell>
          <cell r="C16"/>
          <cell r="D16"/>
          <cell r="E16">
            <v>28426</v>
          </cell>
          <cell r="F16"/>
          <cell r="G16"/>
          <cell r="H16"/>
          <cell r="I16"/>
          <cell r="J16"/>
          <cell r="K16"/>
          <cell r="L16"/>
          <cell r="M16"/>
          <cell r="N16"/>
          <cell r="O16"/>
          <cell r="P16"/>
          <cell r="Q16"/>
          <cell r="R16"/>
          <cell r="S16"/>
          <cell r="T16"/>
          <cell r="U16">
            <v>1903422</v>
          </cell>
          <cell r="V16"/>
          <cell r="W16"/>
          <cell r="X16"/>
          <cell r="Y16">
            <v>1931848</v>
          </cell>
          <cell r="Z16"/>
          <cell r="AA16" t="str">
            <v>SANDOWN NEW WTW</v>
          </cell>
          <cell r="AB16">
            <v>1903422</v>
          </cell>
          <cell r="AC16">
            <v>0.98528559182710029</v>
          </cell>
          <cell r="AD16" t="str">
            <v>BUDDS FARM HAVANT WTW</v>
          </cell>
          <cell r="AE16">
            <v>28426</v>
          </cell>
          <cell r="AF16">
            <v>1.4714408172899731E-2</v>
          </cell>
        </row>
        <row r="17">
          <cell r="B17" t="str">
            <v>NORTH WALTHAM WTW</v>
          </cell>
          <cell r="C17"/>
          <cell r="D17"/>
          <cell r="E17">
            <v>14699</v>
          </cell>
          <cell r="F17"/>
          <cell r="G17">
            <v>13600</v>
          </cell>
          <cell r="H17"/>
          <cell r="I17"/>
          <cell r="J17"/>
          <cell r="K17"/>
          <cell r="L17"/>
          <cell r="M17"/>
          <cell r="N17"/>
          <cell r="O17"/>
          <cell r="P17"/>
          <cell r="Q17"/>
          <cell r="R17"/>
          <cell r="S17"/>
          <cell r="T17"/>
          <cell r="U17"/>
          <cell r="V17"/>
          <cell r="W17">
            <v>604590</v>
          </cell>
          <cell r="X17"/>
          <cell r="Y17">
            <v>632889</v>
          </cell>
          <cell r="Z17"/>
          <cell r="AA17" t="str">
            <v>SLOWHILL COPSE MARCHWOOD WTW</v>
          </cell>
          <cell r="AB17">
            <v>604590</v>
          </cell>
          <cell r="AC17">
            <v>0.95528599801860992</v>
          </cell>
          <cell r="AD17" t="str">
            <v>BUDDS FARM HAVANT WTW</v>
          </cell>
          <cell r="AE17">
            <v>14699</v>
          </cell>
          <cell r="AF17">
            <v>2.3225241709051665E-2</v>
          </cell>
        </row>
        <row r="18">
          <cell r="B18" t="str">
            <v>HAWKHURST NORTH WTW</v>
          </cell>
          <cell r="C18"/>
          <cell r="D18"/>
          <cell r="E18"/>
          <cell r="F18"/>
          <cell r="G18"/>
          <cell r="H18"/>
          <cell r="I18"/>
          <cell r="J18"/>
          <cell r="K18"/>
          <cell r="L18"/>
          <cell r="M18">
            <v>28825</v>
          </cell>
          <cell r="N18"/>
          <cell r="O18"/>
          <cell r="P18"/>
          <cell r="Q18"/>
          <cell r="R18"/>
          <cell r="S18"/>
          <cell r="T18"/>
          <cell r="U18"/>
          <cell r="V18">
            <v>18023</v>
          </cell>
          <cell r="W18"/>
          <cell r="X18"/>
          <cell r="Y18">
            <v>46848</v>
          </cell>
          <cell r="Z18"/>
          <cell r="AA18" t="str">
            <v>HAILSHAM NORTH WTW</v>
          </cell>
          <cell r="AB18">
            <v>28825</v>
          </cell>
          <cell r="AC18">
            <v>0.61528773907103829</v>
          </cell>
          <cell r="AD18" t="str">
            <v>SCAYNES HILL WTW</v>
          </cell>
          <cell r="AE18">
            <v>18023</v>
          </cell>
          <cell r="AF18">
            <v>0.38471226092896177</v>
          </cell>
        </row>
        <row r="19">
          <cell r="B19" t="str">
            <v>DANEHILL WTW</v>
          </cell>
          <cell r="C19"/>
          <cell r="D19"/>
          <cell r="E19"/>
          <cell r="F19"/>
          <cell r="G19"/>
          <cell r="H19"/>
          <cell r="I19"/>
          <cell r="J19">
            <v>1467990</v>
          </cell>
          <cell r="K19"/>
          <cell r="L19"/>
          <cell r="M19">
            <v>73487</v>
          </cell>
          <cell r="N19"/>
          <cell r="O19"/>
          <cell r="P19"/>
          <cell r="Q19"/>
          <cell r="R19"/>
          <cell r="S19"/>
          <cell r="T19"/>
          <cell r="U19"/>
          <cell r="V19">
            <v>19060</v>
          </cell>
          <cell r="W19"/>
          <cell r="X19"/>
          <cell r="Y19">
            <v>1560537</v>
          </cell>
          <cell r="Z19"/>
          <cell r="AA19" t="str">
            <v>GODDARDS GREEN WTW</v>
          </cell>
          <cell r="AB19">
            <v>1467990</v>
          </cell>
          <cell r="AC19">
            <v>0.94069541446309823</v>
          </cell>
          <cell r="AD19" t="str">
            <v>HAILSHAM NORTH WTW</v>
          </cell>
          <cell r="AE19">
            <v>73487</v>
          </cell>
          <cell r="AF19">
            <v>4.7090841165573133E-2</v>
          </cell>
        </row>
        <row r="20">
          <cell r="B20" t="str">
            <v>LEVETTS LANE BODIAM WTW</v>
          </cell>
          <cell r="C20"/>
          <cell r="D20"/>
          <cell r="E20"/>
          <cell r="F20"/>
          <cell r="G20"/>
          <cell r="H20"/>
          <cell r="I20"/>
          <cell r="J20"/>
          <cell r="K20"/>
          <cell r="L20"/>
          <cell r="M20">
            <v>163359</v>
          </cell>
          <cell r="N20"/>
          <cell r="O20"/>
          <cell r="P20"/>
          <cell r="Q20"/>
          <cell r="R20"/>
          <cell r="S20"/>
          <cell r="T20"/>
          <cell r="U20"/>
          <cell r="V20"/>
          <cell r="W20"/>
          <cell r="X20"/>
          <cell r="Y20">
            <v>163359</v>
          </cell>
          <cell r="Z20"/>
          <cell r="AA20" t="str">
            <v>HAILSHAM NORTH WTW</v>
          </cell>
          <cell r="AB20">
            <v>163359</v>
          </cell>
          <cell r="AC20">
            <v>1</v>
          </cell>
          <cell r="AD20" t="str">
            <v/>
          </cell>
          <cell r="AE20">
            <v>0</v>
          </cell>
          <cell r="AF20">
            <v>0</v>
          </cell>
        </row>
        <row r="21">
          <cell r="B21" t="str">
            <v>SOUTH AMBERSHAM WTW</v>
          </cell>
          <cell r="C21"/>
          <cell r="D21"/>
          <cell r="E21">
            <v>2005871</v>
          </cell>
          <cell r="F21"/>
          <cell r="G21"/>
          <cell r="H21"/>
          <cell r="I21"/>
          <cell r="J21">
            <v>94037</v>
          </cell>
          <cell r="K21"/>
          <cell r="L21"/>
          <cell r="M21"/>
          <cell r="N21"/>
          <cell r="O21"/>
          <cell r="P21"/>
          <cell r="Q21"/>
          <cell r="R21"/>
          <cell r="S21"/>
          <cell r="T21"/>
          <cell r="U21"/>
          <cell r="V21"/>
          <cell r="W21">
            <v>38000</v>
          </cell>
          <cell r="X21"/>
          <cell r="Y21">
            <v>2137908</v>
          </cell>
          <cell r="Z21"/>
          <cell r="AA21" t="str">
            <v>BUDDS FARM HAVANT WTW</v>
          </cell>
          <cell r="AB21">
            <v>2005871</v>
          </cell>
          <cell r="AC21">
            <v>0.9382400926513208</v>
          </cell>
          <cell r="AD21" t="str">
            <v>GODDARDS GREEN WTW</v>
          </cell>
          <cell r="AE21">
            <v>94037</v>
          </cell>
          <cell r="AF21">
            <v>4.3985522295627313E-2</v>
          </cell>
        </row>
        <row r="22">
          <cell r="B22" t="str">
            <v>BARN CLOSE ASHMANSWORTH WTW</v>
          </cell>
          <cell r="C22"/>
          <cell r="D22"/>
          <cell r="E22"/>
          <cell r="F22"/>
          <cell r="G22"/>
          <cell r="H22"/>
          <cell r="I22"/>
          <cell r="J22"/>
          <cell r="K22"/>
          <cell r="L22"/>
          <cell r="M22"/>
          <cell r="N22"/>
          <cell r="O22"/>
          <cell r="P22"/>
          <cell r="Q22"/>
          <cell r="R22"/>
          <cell r="S22"/>
          <cell r="T22"/>
          <cell r="U22"/>
          <cell r="V22"/>
          <cell r="W22">
            <v>9125</v>
          </cell>
          <cell r="X22"/>
          <cell r="Y22">
            <v>9125</v>
          </cell>
          <cell r="Z22"/>
          <cell r="AA22" t="str">
            <v>SLOWHILL COPSE MARCHWOOD WTW</v>
          </cell>
          <cell r="AB22">
            <v>9125</v>
          </cell>
          <cell r="AC22">
            <v>1</v>
          </cell>
          <cell r="AD22" t="str">
            <v/>
          </cell>
          <cell r="AE22">
            <v>0</v>
          </cell>
          <cell r="AF22">
            <v>0</v>
          </cell>
        </row>
        <row r="23">
          <cell r="B23" t="str">
            <v>MARKBEECH WTW</v>
          </cell>
          <cell r="C23"/>
          <cell r="D23"/>
          <cell r="E23"/>
          <cell r="F23"/>
          <cell r="G23"/>
          <cell r="H23"/>
          <cell r="I23"/>
          <cell r="J23"/>
          <cell r="K23"/>
          <cell r="L23"/>
          <cell r="M23"/>
          <cell r="N23">
            <v>37469</v>
          </cell>
          <cell r="O23"/>
          <cell r="P23"/>
          <cell r="Q23"/>
          <cell r="R23"/>
          <cell r="S23"/>
          <cell r="T23"/>
          <cell r="U23"/>
          <cell r="V23">
            <v>28195</v>
          </cell>
          <cell r="W23"/>
          <cell r="X23"/>
          <cell r="Y23">
            <v>65664</v>
          </cell>
          <cell r="Z23"/>
          <cell r="AA23" t="str">
            <v>HAM HILL WTW</v>
          </cell>
          <cell r="AB23">
            <v>37469</v>
          </cell>
          <cell r="AC23">
            <v>0.57061708089668617</v>
          </cell>
          <cell r="AD23" t="str">
            <v>SCAYNES HILL WTW</v>
          </cell>
          <cell r="AE23">
            <v>28195</v>
          </cell>
          <cell r="AF23">
            <v>0.42938291910331383</v>
          </cell>
        </row>
        <row r="24">
          <cell r="B24" t="str">
            <v>PETERSFIELD WTW</v>
          </cell>
          <cell r="C24"/>
          <cell r="D24"/>
          <cell r="E24">
            <v>8360153</v>
          </cell>
          <cell r="F24"/>
          <cell r="G24"/>
          <cell r="H24"/>
          <cell r="I24"/>
          <cell r="J24"/>
          <cell r="K24"/>
          <cell r="L24"/>
          <cell r="M24"/>
          <cell r="N24"/>
          <cell r="O24"/>
          <cell r="P24"/>
          <cell r="Q24"/>
          <cell r="R24"/>
          <cell r="S24"/>
          <cell r="T24"/>
          <cell r="U24"/>
          <cell r="V24"/>
          <cell r="W24">
            <v>189970</v>
          </cell>
          <cell r="X24"/>
          <cell r="Y24">
            <v>8550123</v>
          </cell>
          <cell r="Z24"/>
          <cell r="AA24" t="str">
            <v>BUDDS FARM HAVANT WTW</v>
          </cell>
          <cell r="AB24">
            <v>8360153</v>
          </cell>
          <cell r="AC24">
            <v>0.97778160618274146</v>
          </cell>
          <cell r="AD24" t="str">
            <v>SLOWHILL COPSE MARCHWOOD WTW</v>
          </cell>
          <cell r="AE24">
            <v>189970</v>
          </cell>
          <cell r="AF24">
            <v>2.2218393817258535E-2</v>
          </cell>
        </row>
        <row r="25">
          <cell r="B25" t="str">
            <v>EASTBOURNE WTW</v>
          </cell>
          <cell r="C25"/>
          <cell r="D25"/>
          <cell r="E25"/>
          <cell r="F25"/>
          <cell r="G25"/>
          <cell r="H25"/>
          <cell r="I25"/>
          <cell r="J25"/>
          <cell r="K25"/>
          <cell r="L25"/>
          <cell r="M25">
            <v>0</v>
          </cell>
          <cell r="N25">
            <v>0</v>
          </cell>
          <cell r="O25"/>
          <cell r="P25"/>
          <cell r="Q25"/>
          <cell r="R25"/>
          <cell r="S25"/>
          <cell r="T25"/>
          <cell r="U25"/>
          <cell r="V25"/>
          <cell r="W25"/>
          <cell r="X25"/>
          <cell r="Y25">
            <v>0</v>
          </cell>
          <cell r="Z25"/>
          <cell r="AA25" t="str">
            <v>HAILSHAM NORTH WTW</v>
          </cell>
          <cell r="AB25">
            <v>0</v>
          </cell>
          <cell r="AC25" t="e">
            <v>#DIV/0!</v>
          </cell>
          <cell r="AD25" t="str">
            <v>HAILSHAM NORTH WTW</v>
          </cell>
          <cell r="AE25">
            <v>0</v>
          </cell>
          <cell r="AF25" t="str">
            <v/>
          </cell>
        </row>
        <row r="26">
          <cell r="B26" t="str">
            <v>BROOMFIELD BANK WTW</v>
          </cell>
          <cell r="C26"/>
          <cell r="D26"/>
          <cell r="E26"/>
          <cell r="F26">
            <v>0</v>
          </cell>
          <cell r="G26"/>
          <cell r="H26"/>
          <cell r="I26"/>
          <cell r="J26"/>
          <cell r="K26"/>
          <cell r="L26"/>
          <cell r="M26"/>
          <cell r="N26"/>
          <cell r="O26"/>
          <cell r="P26"/>
          <cell r="Q26"/>
          <cell r="R26"/>
          <cell r="S26"/>
          <cell r="T26"/>
          <cell r="U26"/>
          <cell r="V26"/>
          <cell r="W26"/>
          <cell r="X26"/>
          <cell r="Y26">
            <v>0</v>
          </cell>
          <cell r="Z26"/>
          <cell r="AA26" t="str">
            <v>CANTERBURY WTW</v>
          </cell>
          <cell r="AB26">
            <v>0</v>
          </cell>
          <cell r="AC26" t="e">
            <v>#DIV/0!</v>
          </cell>
          <cell r="AD26" t="str">
            <v/>
          </cell>
          <cell r="AE26">
            <v>0</v>
          </cell>
          <cell r="AF26" t="str">
            <v/>
          </cell>
        </row>
        <row r="27">
          <cell r="B27" t="str">
            <v>KILNDOWN WTW</v>
          </cell>
          <cell r="C27"/>
          <cell r="D27"/>
          <cell r="E27"/>
          <cell r="F27"/>
          <cell r="G27"/>
          <cell r="H27"/>
          <cell r="I27"/>
          <cell r="J27"/>
          <cell r="K27"/>
          <cell r="L27"/>
          <cell r="M27"/>
          <cell r="N27">
            <v>34568</v>
          </cell>
          <cell r="O27"/>
          <cell r="P27"/>
          <cell r="Q27"/>
          <cell r="R27"/>
          <cell r="S27"/>
          <cell r="T27"/>
          <cell r="U27"/>
          <cell r="V27"/>
          <cell r="W27"/>
          <cell r="X27"/>
          <cell r="Y27">
            <v>34568</v>
          </cell>
          <cell r="Z27"/>
          <cell r="AA27" t="str">
            <v>HAM HILL WTW</v>
          </cell>
          <cell r="AB27">
            <v>34568</v>
          </cell>
          <cell r="AC27">
            <v>1</v>
          </cell>
          <cell r="AD27" t="str">
            <v/>
          </cell>
          <cell r="AE27">
            <v>0</v>
          </cell>
          <cell r="AF27">
            <v>0</v>
          </cell>
        </row>
        <row r="28">
          <cell r="B28" t="str">
            <v>WIVELSFIELD WTW</v>
          </cell>
          <cell r="C28"/>
          <cell r="D28"/>
          <cell r="E28"/>
          <cell r="F28"/>
          <cell r="G28"/>
          <cell r="H28"/>
          <cell r="I28"/>
          <cell r="J28">
            <v>3553531</v>
          </cell>
          <cell r="K28"/>
          <cell r="L28"/>
          <cell r="M28">
            <v>19065</v>
          </cell>
          <cell r="N28"/>
          <cell r="O28"/>
          <cell r="P28"/>
          <cell r="Q28"/>
          <cell r="R28"/>
          <cell r="S28"/>
          <cell r="T28"/>
          <cell r="U28"/>
          <cell r="V28">
            <v>18906</v>
          </cell>
          <cell r="W28"/>
          <cell r="X28"/>
          <cell r="Y28">
            <v>3591502</v>
          </cell>
          <cell r="Z28"/>
          <cell r="AA28" t="str">
            <v>GODDARDS GREEN WTW</v>
          </cell>
          <cell r="AB28">
            <v>3553531</v>
          </cell>
          <cell r="AC28">
            <v>0.98942754312819536</v>
          </cell>
          <cell r="AD28" t="str">
            <v>HAILSHAM NORTH WTW</v>
          </cell>
          <cell r="AE28">
            <v>19065</v>
          </cell>
          <cell r="AF28">
            <v>5.3083640215152326E-3</v>
          </cell>
        </row>
        <row r="29">
          <cell r="B29" t="str">
            <v>NEWTOWN IOW WTW</v>
          </cell>
          <cell r="C29"/>
          <cell r="D29"/>
          <cell r="E29"/>
          <cell r="F29"/>
          <cell r="G29"/>
          <cell r="H29"/>
          <cell r="I29"/>
          <cell r="J29"/>
          <cell r="K29"/>
          <cell r="L29"/>
          <cell r="M29"/>
          <cell r="N29"/>
          <cell r="O29"/>
          <cell r="P29"/>
          <cell r="Q29"/>
          <cell r="R29"/>
          <cell r="S29"/>
          <cell r="T29"/>
          <cell r="U29">
            <v>36390</v>
          </cell>
          <cell r="V29"/>
          <cell r="W29"/>
          <cell r="X29"/>
          <cell r="Y29">
            <v>36390</v>
          </cell>
          <cell r="Z29"/>
          <cell r="AA29" t="str">
            <v>SANDOWN NEW WTW</v>
          </cell>
          <cell r="AB29">
            <v>36390</v>
          </cell>
          <cell r="AC29">
            <v>1</v>
          </cell>
          <cell r="AD29" t="str">
            <v/>
          </cell>
          <cell r="AE29">
            <v>0</v>
          </cell>
          <cell r="AF29">
            <v>0</v>
          </cell>
        </row>
        <row r="30">
          <cell r="B30" t="str">
            <v>SHIPLEY WTW</v>
          </cell>
          <cell r="C30"/>
          <cell r="D30"/>
          <cell r="E30"/>
          <cell r="F30"/>
          <cell r="G30"/>
          <cell r="H30"/>
          <cell r="I30"/>
          <cell r="J30">
            <v>59738</v>
          </cell>
          <cell r="K30"/>
          <cell r="L30"/>
          <cell r="M30"/>
          <cell r="N30"/>
          <cell r="O30"/>
          <cell r="P30"/>
          <cell r="Q30"/>
          <cell r="R30"/>
          <cell r="S30"/>
          <cell r="T30"/>
          <cell r="U30"/>
          <cell r="V30"/>
          <cell r="W30"/>
          <cell r="X30"/>
          <cell r="Y30">
            <v>59738</v>
          </cell>
          <cell r="Z30"/>
          <cell r="AA30" t="str">
            <v>GODDARDS GREEN WTW</v>
          </cell>
          <cell r="AB30">
            <v>59738</v>
          </cell>
          <cell r="AC30">
            <v>1</v>
          </cell>
          <cell r="AD30" t="str">
            <v/>
          </cell>
          <cell r="AE30">
            <v>0</v>
          </cell>
          <cell r="AF30">
            <v>0</v>
          </cell>
        </row>
        <row r="31">
          <cell r="B31" t="str">
            <v>TUNBRIDGE WELLS SOUTH WTW</v>
          </cell>
          <cell r="C31"/>
          <cell r="D31"/>
          <cell r="E31"/>
          <cell r="F31"/>
          <cell r="G31"/>
          <cell r="H31"/>
          <cell r="I31"/>
          <cell r="J31">
            <v>10463479</v>
          </cell>
          <cell r="K31"/>
          <cell r="L31"/>
          <cell r="M31">
            <v>153555</v>
          </cell>
          <cell r="N31">
            <v>372779</v>
          </cell>
          <cell r="O31"/>
          <cell r="P31"/>
          <cell r="Q31"/>
          <cell r="R31"/>
          <cell r="S31"/>
          <cell r="T31"/>
          <cell r="U31"/>
          <cell r="V31">
            <v>27165</v>
          </cell>
          <cell r="W31"/>
          <cell r="X31"/>
          <cell r="Y31">
            <v>11016978</v>
          </cell>
          <cell r="Z31"/>
          <cell r="AA31" t="str">
            <v>GODDARDS GREEN WTW</v>
          </cell>
          <cell r="AB31">
            <v>10463479</v>
          </cell>
          <cell r="AC31">
            <v>0.94975945309140131</v>
          </cell>
          <cell r="AD31" t="str">
            <v>HAM HILL WTW</v>
          </cell>
          <cell r="AE31">
            <v>372779</v>
          </cell>
          <cell r="AF31">
            <v>3.3836774476630527E-2</v>
          </cell>
        </row>
        <row r="32">
          <cell r="B32" t="str">
            <v>COWDEN WTW</v>
          </cell>
          <cell r="C32"/>
          <cell r="D32"/>
          <cell r="E32"/>
          <cell r="F32"/>
          <cell r="G32"/>
          <cell r="H32"/>
          <cell r="I32"/>
          <cell r="J32"/>
          <cell r="K32"/>
          <cell r="L32"/>
          <cell r="M32"/>
          <cell r="N32">
            <v>25114</v>
          </cell>
          <cell r="O32"/>
          <cell r="P32"/>
          <cell r="Q32"/>
          <cell r="R32"/>
          <cell r="S32"/>
          <cell r="T32"/>
          <cell r="U32"/>
          <cell r="V32"/>
          <cell r="W32"/>
          <cell r="X32"/>
          <cell r="Y32">
            <v>25114</v>
          </cell>
          <cell r="Z32"/>
          <cell r="AA32" t="str">
            <v>HAM HILL WTW</v>
          </cell>
          <cell r="AB32">
            <v>25114</v>
          </cell>
          <cell r="AC32">
            <v>1</v>
          </cell>
          <cell r="AD32" t="str">
            <v/>
          </cell>
          <cell r="AE32">
            <v>0</v>
          </cell>
          <cell r="AF32">
            <v>0</v>
          </cell>
        </row>
        <row r="33">
          <cell r="B33" t="str">
            <v>WHITEPARISH WTW</v>
          </cell>
          <cell r="C33"/>
          <cell r="D33"/>
          <cell r="E33"/>
          <cell r="F33"/>
          <cell r="G33"/>
          <cell r="H33"/>
          <cell r="I33"/>
          <cell r="J33"/>
          <cell r="K33"/>
          <cell r="L33"/>
          <cell r="M33"/>
          <cell r="N33"/>
          <cell r="O33"/>
          <cell r="P33"/>
          <cell r="Q33"/>
          <cell r="R33"/>
          <cell r="S33"/>
          <cell r="T33"/>
          <cell r="U33"/>
          <cell r="V33"/>
          <cell r="W33">
            <v>884594</v>
          </cell>
          <cell r="X33"/>
          <cell r="Y33">
            <v>884594</v>
          </cell>
          <cell r="Z33"/>
          <cell r="AA33" t="str">
            <v>SLOWHILL COPSE MARCHWOOD WTW</v>
          </cell>
          <cell r="AB33">
            <v>884594</v>
          </cell>
          <cell r="AC33">
            <v>1</v>
          </cell>
          <cell r="AD33" t="str">
            <v/>
          </cell>
          <cell r="AE33">
            <v>0</v>
          </cell>
          <cell r="AF33">
            <v>0</v>
          </cell>
        </row>
        <row r="34">
          <cell r="B34" t="str">
            <v>NUTLEY WTW</v>
          </cell>
          <cell r="C34"/>
          <cell r="D34"/>
          <cell r="E34"/>
          <cell r="F34"/>
          <cell r="G34"/>
          <cell r="H34"/>
          <cell r="I34"/>
          <cell r="J34">
            <v>46123</v>
          </cell>
          <cell r="K34"/>
          <cell r="L34"/>
          <cell r="M34"/>
          <cell r="N34"/>
          <cell r="O34"/>
          <cell r="P34"/>
          <cell r="Q34"/>
          <cell r="R34"/>
          <cell r="S34"/>
          <cell r="T34"/>
          <cell r="U34"/>
          <cell r="V34">
            <v>1296749</v>
          </cell>
          <cell r="W34"/>
          <cell r="X34"/>
          <cell r="Y34">
            <v>1342872</v>
          </cell>
          <cell r="Z34"/>
          <cell r="AA34" t="str">
            <v>SCAYNES HILL WTW</v>
          </cell>
          <cell r="AB34">
            <v>1296749</v>
          </cell>
          <cell r="AC34">
            <v>0.9656534651105988</v>
          </cell>
          <cell r="AD34" t="str">
            <v>GODDARDS GREEN WTW</v>
          </cell>
          <cell r="AE34">
            <v>46123</v>
          </cell>
          <cell r="AF34">
            <v>3.4346534889401224E-2</v>
          </cell>
        </row>
        <row r="35">
          <cell r="B35" t="str">
            <v>HEADCORN WTW</v>
          </cell>
          <cell r="C35"/>
          <cell r="D35"/>
          <cell r="E35"/>
          <cell r="F35"/>
          <cell r="G35"/>
          <cell r="H35"/>
          <cell r="I35"/>
          <cell r="J35"/>
          <cell r="K35"/>
          <cell r="L35"/>
          <cell r="M35"/>
          <cell r="N35">
            <v>84963</v>
          </cell>
          <cell r="O35"/>
          <cell r="P35"/>
          <cell r="Q35"/>
          <cell r="R35"/>
          <cell r="S35"/>
          <cell r="T35"/>
          <cell r="U35"/>
          <cell r="V35"/>
          <cell r="W35"/>
          <cell r="X35"/>
          <cell r="Y35">
            <v>84963</v>
          </cell>
          <cell r="Z35"/>
          <cell r="AA35" t="str">
            <v>HAM HILL WTW</v>
          </cell>
          <cell r="AB35">
            <v>84963</v>
          </cell>
          <cell r="AC35">
            <v>1</v>
          </cell>
          <cell r="AD35" t="str">
            <v/>
          </cell>
          <cell r="AE35">
            <v>0</v>
          </cell>
          <cell r="AF35">
            <v>0</v>
          </cell>
        </row>
        <row r="36">
          <cell r="B36" t="str">
            <v>CHERRY GARDENS GOUDHURST WTW</v>
          </cell>
          <cell r="C36"/>
          <cell r="D36"/>
          <cell r="E36"/>
          <cell r="F36"/>
          <cell r="G36"/>
          <cell r="H36"/>
          <cell r="I36"/>
          <cell r="J36"/>
          <cell r="K36"/>
          <cell r="L36"/>
          <cell r="M36"/>
          <cell r="N36">
            <v>22366</v>
          </cell>
          <cell r="O36"/>
          <cell r="P36"/>
          <cell r="Q36"/>
          <cell r="R36"/>
          <cell r="S36"/>
          <cell r="T36"/>
          <cell r="U36"/>
          <cell r="V36"/>
          <cell r="W36"/>
          <cell r="X36"/>
          <cell r="Y36">
            <v>22366</v>
          </cell>
          <cell r="Z36"/>
          <cell r="AA36" t="str">
            <v>HAM HILL WTW</v>
          </cell>
          <cell r="AB36">
            <v>22366</v>
          </cell>
          <cell r="AC36">
            <v>1</v>
          </cell>
          <cell r="AD36" t="str">
            <v/>
          </cell>
          <cell r="AE36">
            <v>0</v>
          </cell>
          <cell r="AF36">
            <v>0</v>
          </cell>
        </row>
        <row r="37">
          <cell r="B37" t="str">
            <v>KINGS SOMBORNE WTW</v>
          </cell>
          <cell r="C37"/>
          <cell r="D37"/>
          <cell r="E37"/>
          <cell r="F37"/>
          <cell r="G37"/>
          <cell r="H37"/>
          <cell r="I37"/>
          <cell r="J37"/>
          <cell r="K37"/>
          <cell r="L37"/>
          <cell r="M37"/>
          <cell r="N37"/>
          <cell r="O37"/>
          <cell r="P37"/>
          <cell r="Q37"/>
          <cell r="R37"/>
          <cell r="S37"/>
          <cell r="T37"/>
          <cell r="U37"/>
          <cell r="V37"/>
          <cell r="W37">
            <v>1880776</v>
          </cell>
          <cell r="X37"/>
          <cell r="Y37">
            <v>1880776</v>
          </cell>
          <cell r="Z37"/>
          <cell r="AA37" t="str">
            <v>SLOWHILL COPSE MARCHWOOD WTW</v>
          </cell>
          <cell r="AB37">
            <v>1880776</v>
          </cell>
          <cell r="AC37">
            <v>1</v>
          </cell>
          <cell r="AD37" t="str">
            <v/>
          </cell>
          <cell r="AE37">
            <v>0</v>
          </cell>
          <cell r="AF37">
            <v>0</v>
          </cell>
        </row>
        <row r="38">
          <cell r="B38" t="str">
            <v>BEAULIEU VILLAGE WTW</v>
          </cell>
          <cell r="C38"/>
          <cell r="D38"/>
          <cell r="E38">
            <v>35151</v>
          </cell>
          <cell r="F38"/>
          <cell r="G38"/>
          <cell r="H38"/>
          <cell r="I38"/>
          <cell r="J38"/>
          <cell r="K38"/>
          <cell r="L38"/>
          <cell r="M38"/>
          <cell r="N38"/>
          <cell r="O38"/>
          <cell r="P38"/>
          <cell r="Q38"/>
          <cell r="R38"/>
          <cell r="S38"/>
          <cell r="T38"/>
          <cell r="U38"/>
          <cell r="V38"/>
          <cell r="W38">
            <v>1614171</v>
          </cell>
          <cell r="X38"/>
          <cell r="Y38">
            <v>1649322</v>
          </cell>
          <cell r="Z38"/>
          <cell r="AA38" t="str">
            <v>SLOWHILL COPSE MARCHWOOD WTW</v>
          </cell>
          <cell r="AB38">
            <v>1614171</v>
          </cell>
          <cell r="AC38">
            <v>0.97868760617999395</v>
          </cell>
          <cell r="AD38" t="str">
            <v>BUDDS FARM HAVANT WTW</v>
          </cell>
          <cell r="AE38">
            <v>35151</v>
          </cell>
          <cell r="AF38">
            <v>2.1312393820006038E-2</v>
          </cell>
        </row>
        <row r="39">
          <cell r="B39" t="str">
            <v>WOULDHAM WTW</v>
          </cell>
          <cell r="C39"/>
          <cell r="D39"/>
          <cell r="E39"/>
          <cell r="F39"/>
          <cell r="G39"/>
          <cell r="H39"/>
          <cell r="I39"/>
          <cell r="J39"/>
          <cell r="K39"/>
          <cell r="L39"/>
          <cell r="M39"/>
          <cell r="N39">
            <v>733232</v>
          </cell>
          <cell r="O39"/>
          <cell r="P39"/>
          <cell r="Q39"/>
          <cell r="R39"/>
          <cell r="S39"/>
          <cell r="T39"/>
          <cell r="U39"/>
          <cell r="V39"/>
          <cell r="W39"/>
          <cell r="X39"/>
          <cell r="Y39">
            <v>733232</v>
          </cell>
          <cell r="Z39"/>
          <cell r="AA39" t="str">
            <v>HAM HILL WTW</v>
          </cell>
          <cell r="AB39">
            <v>733232</v>
          </cell>
          <cell r="AC39">
            <v>1</v>
          </cell>
          <cell r="AD39" t="str">
            <v/>
          </cell>
          <cell r="AE39">
            <v>0</v>
          </cell>
          <cell r="AF39">
            <v>0</v>
          </cell>
        </row>
        <row r="40">
          <cell r="B40" t="str">
            <v>COWFOLD WTW</v>
          </cell>
          <cell r="C40"/>
          <cell r="D40"/>
          <cell r="E40"/>
          <cell r="F40"/>
          <cell r="G40"/>
          <cell r="H40"/>
          <cell r="I40"/>
          <cell r="J40">
            <v>1890785</v>
          </cell>
          <cell r="K40"/>
          <cell r="L40"/>
          <cell r="M40"/>
          <cell r="N40"/>
          <cell r="O40"/>
          <cell r="P40"/>
          <cell r="Q40"/>
          <cell r="R40"/>
          <cell r="S40"/>
          <cell r="T40"/>
          <cell r="U40"/>
          <cell r="V40">
            <v>17572</v>
          </cell>
          <cell r="W40"/>
          <cell r="X40"/>
          <cell r="Y40">
            <v>1908357</v>
          </cell>
          <cell r="Z40"/>
          <cell r="AA40" t="str">
            <v>GODDARDS GREEN WTW</v>
          </cell>
          <cell r="AB40">
            <v>1890785</v>
          </cell>
          <cell r="AC40">
            <v>0.99079207925980306</v>
          </cell>
          <cell r="AD40" t="str">
            <v>SCAYNES HILL WTW</v>
          </cell>
          <cell r="AE40">
            <v>17572</v>
          </cell>
          <cell r="AF40">
            <v>9.2079207401969346E-3</v>
          </cell>
        </row>
        <row r="41">
          <cell r="B41" t="str">
            <v>WEST WELLOW WTW</v>
          </cell>
          <cell r="C41"/>
          <cell r="D41"/>
          <cell r="E41">
            <v>19853</v>
          </cell>
          <cell r="F41"/>
          <cell r="G41"/>
          <cell r="H41"/>
          <cell r="I41"/>
          <cell r="J41"/>
          <cell r="K41"/>
          <cell r="L41"/>
          <cell r="M41"/>
          <cell r="N41"/>
          <cell r="O41"/>
          <cell r="P41"/>
          <cell r="Q41"/>
          <cell r="R41"/>
          <cell r="S41"/>
          <cell r="T41"/>
          <cell r="U41"/>
          <cell r="V41"/>
          <cell r="W41">
            <v>2893674</v>
          </cell>
          <cell r="X41"/>
          <cell r="Y41">
            <v>2913527</v>
          </cell>
          <cell r="Z41"/>
          <cell r="AA41" t="str">
            <v>SLOWHILL COPSE MARCHWOOD WTW</v>
          </cell>
          <cell r="AB41">
            <v>2893674</v>
          </cell>
          <cell r="AC41">
            <v>0.99318592208000822</v>
          </cell>
          <cell r="AD41" t="str">
            <v>BUDDS FARM HAVANT WTW</v>
          </cell>
          <cell r="AE41">
            <v>19853</v>
          </cell>
          <cell r="AF41">
            <v>6.8140779199918171E-3</v>
          </cell>
        </row>
        <row r="42">
          <cell r="B42" t="str">
            <v>OFFHAM WTW</v>
          </cell>
          <cell r="C42"/>
          <cell r="D42"/>
          <cell r="E42"/>
          <cell r="F42"/>
          <cell r="G42"/>
          <cell r="H42"/>
          <cell r="I42"/>
          <cell r="J42">
            <v>19141</v>
          </cell>
          <cell r="K42"/>
          <cell r="L42"/>
          <cell r="M42"/>
          <cell r="N42"/>
          <cell r="O42"/>
          <cell r="P42"/>
          <cell r="Q42"/>
          <cell r="R42"/>
          <cell r="S42"/>
          <cell r="T42"/>
          <cell r="U42"/>
          <cell r="V42"/>
          <cell r="W42"/>
          <cell r="X42"/>
          <cell r="Y42">
            <v>19141</v>
          </cell>
          <cell r="Z42"/>
          <cell r="AA42" t="str">
            <v>GODDARDS GREEN WTW</v>
          </cell>
          <cell r="AB42">
            <v>19141</v>
          </cell>
          <cell r="AC42">
            <v>1</v>
          </cell>
          <cell r="AD42" t="str">
            <v/>
          </cell>
          <cell r="AE42">
            <v>0</v>
          </cell>
          <cell r="AF42">
            <v>0</v>
          </cell>
        </row>
        <row r="43">
          <cell r="B43" t="str">
            <v>NEWICK WTW</v>
          </cell>
          <cell r="C43"/>
          <cell r="D43"/>
          <cell r="E43"/>
          <cell r="F43"/>
          <cell r="G43"/>
          <cell r="H43"/>
          <cell r="I43"/>
          <cell r="J43">
            <v>121935</v>
          </cell>
          <cell r="K43"/>
          <cell r="L43"/>
          <cell r="M43"/>
          <cell r="N43"/>
          <cell r="O43"/>
          <cell r="P43"/>
          <cell r="Q43"/>
          <cell r="R43"/>
          <cell r="S43"/>
          <cell r="T43"/>
          <cell r="U43"/>
          <cell r="V43">
            <v>2269999</v>
          </cell>
          <cell r="W43"/>
          <cell r="X43"/>
          <cell r="Y43">
            <v>2391934</v>
          </cell>
          <cell r="Z43"/>
          <cell r="AA43" t="str">
            <v>SCAYNES HILL WTW</v>
          </cell>
          <cell r="AB43">
            <v>2269999</v>
          </cell>
          <cell r="AC43">
            <v>0.94902242285949356</v>
          </cell>
          <cell r="AD43" t="str">
            <v>GODDARDS GREEN WTW</v>
          </cell>
          <cell r="AE43">
            <v>121935</v>
          </cell>
          <cell r="AF43">
            <v>5.0977577140506387E-2</v>
          </cell>
        </row>
        <row r="44">
          <cell r="B44" t="str">
            <v>PARK ROAD HANDCROSS WTW</v>
          </cell>
          <cell r="C44"/>
          <cell r="D44"/>
          <cell r="E44"/>
          <cell r="F44"/>
          <cell r="G44"/>
          <cell r="H44"/>
          <cell r="I44"/>
          <cell r="J44">
            <v>2747125</v>
          </cell>
          <cell r="K44"/>
          <cell r="L44"/>
          <cell r="M44"/>
          <cell r="N44"/>
          <cell r="O44"/>
          <cell r="P44"/>
          <cell r="Q44"/>
          <cell r="R44"/>
          <cell r="S44"/>
          <cell r="T44"/>
          <cell r="U44"/>
          <cell r="V44"/>
          <cell r="W44"/>
          <cell r="X44"/>
          <cell r="Y44">
            <v>2747125</v>
          </cell>
          <cell r="Z44"/>
          <cell r="AA44" t="str">
            <v>GODDARDS GREEN WTW</v>
          </cell>
          <cell r="AB44">
            <v>2747125</v>
          </cell>
          <cell r="AC44">
            <v>1</v>
          </cell>
          <cell r="AD44" t="str">
            <v/>
          </cell>
          <cell r="AE44">
            <v>0</v>
          </cell>
          <cell r="AF44">
            <v>0</v>
          </cell>
        </row>
        <row r="45">
          <cell r="B45" t="str">
            <v>CHILHAM WTW</v>
          </cell>
          <cell r="C45"/>
          <cell r="D45"/>
          <cell r="E45"/>
          <cell r="F45">
            <v>37096</v>
          </cell>
          <cell r="G45"/>
          <cell r="H45"/>
          <cell r="I45"/>
          <cell r="J45"/>
          <cell r="K45"/>
          <cell r="L45"/>
          <cell r="M45"/>
          <cell r="N45"/>
          <cell r="O45"/>
          <cell r="P45"/>
          <cell r="Q45"/>
          <cell r="R45"/>
          <cell r="S45"/>
          <cell r="T45"/>
          <cell r="U45"/>
          <cell r="V45"/>
          <cell r="W45"/>
          <cell r="X45"/>
          <cell r="Y45">
            <v>37096</v>
          </cell>
          <cell r="Z45"/>
          <cell r="AA45" t="str">
            <v>CANTERBURY WTW</v>
          </cell>
          <cell r="AB45">
            <v>37096</v>
          </cell>
          <cell r="AC45">
            <v>1</v>
          </cell>
          <cell r="AD45" t="str">
            <v/>
          </cell>
          <cell r="AE45">
            <v>0</v>
          </cell>
          <cell r="AF45">
            <v>0</v>
          </cell>
        </row>
        <row r="46">
          <cell r="B46" t="str">
            <v>CATSFIELD WTW</v>
          </cell>
          <cell r="C46"/>
          <cell r="D46"/>
          <cell r="E46"/>
          <cell r="F46"/>
          <cell r="G46"/>
          <cell r="H46"/>
          <cell r="I46"/>
          <cell r="J46">
            <v>20003</v>
          </cell>
          <cell r="K46"/>
          <cell r="L46"/>
          <cell r="M46">
            <v>721602</v>
          </cell>
          <cell r="N46"/>
          <cell r="O46"/>
          <cell r="P46"/>
          <cell r="Q46"/>
          <cell r="R46"/>
          <cell r="S46"/>
          <cell r="T46"/>
          <cell r="U46"/>
          <cell r="V46">
            <v>14785</v>
          </cell>
          <cell r="W46"/>
          <cell r="X46"/>
          <cell r="Y46">
            <v>756390</v>
          </cell>
          <cell r="Z46"/>
          <cell r="AA46" t="str">
            <v>HAILSHAM NORTH WTW</v>
          </cell>
          <cell r="AB46">
            <v>721602</v>
          </cell>
          <cell r="AC46">
            <v>0.95400785309165903</v>
          </cell>
          <cell r="AD46" t="str">
            <v>GODDARDS GREEN WTW</v>
          </cell>
          <cell r="AE46">
            <v>20003</v>
          </cell>
          <cell r="AF46">
            <v>2.6445352265365752E-2</v>
          </cell>
        </row>
        <row r="47">
          <cell r="B47" t="str">
            <v>PADDOCK WOOD WTW</v>
          </cell>
          <cell r="C47"/>
          <cell r="D47"/>
          <cell r="E47"/>
          <cell r="F47"/>
          <cell r="G47"/>
          <cell r="H47"/>
          <cell r="I47"/>
          <cell r="J47">
            <v>20965</v>
          </cell>
          <cell r="K47"/>
          <cell r="L47"/>
          <cell r="M47"/>
          <cell r="N47">
            <v>327426</v>
          </cell>
          <cell r="O47"/>
          <cell r="P47"/>
          <cell r="Q47"/>
          <cell r="R47"/>
          <cell r="S47"/>
          <cell r="T47"/>
          <cell r="U47"/>
          <cell r="V47"/>
          <cell r="W47"/>
          <cell r="X47"/>
          <cell r="Y47">
            <v>348391</v>
          </cell>
          <cell r="Z47"/>
          <cell r="AA47" t="str">
            <v>HAM HILL WTW</v>
          </cell>
          <cell r="AB47">
            <v>327426</v>
          </cell>
          <cell r="AC47">
            <v>0.93982335938643646</v>
          </cell>
          <cell r="AD47" t="str">
            <v>GODDARDS GREEN WTW</v>
          </cell>
          <cell r="AE47">
            <v>20965</v>
          </cell>
          <cell r="AF47">
            <v>6.0176640613563495E-2</v>
          </cell>
        </row>
        <row r="48">
          <cell r="B48" t="str">
            <v>WOODCHURCH WTW</v>
          </cell>
          <cell r="C48"/>
          <cell r="D48"/>
          <cell r="E48"/>
          <cell r="F48"/>
          <cell r="G48"/>
          <cell r="H48"/>
          <cell r="I48"/>
          <cell r="J48"/>
          <cell r="K48"/>
          <cell r="L48"/>
          <cell r="M48"/>
          <cell r="N48">
            <v>11949</v>
          </cell>
          <cell r="O48"/>
          <cell r="P48"/>
          <cell r="Q48"/>
          <cell r="R48"/>
          <cell r="S48"/>
          <cell r="T48"/>
          <cell r="U48"/>
          <cell r="V48"/>
          <cell r="W48"/>
          <cell r="X48"/>
          <cell r="Y48">
            <v>11949</v>
          </cell>
          <cell r="Z48"/>
          <cell r="AA48" t="str">
            <v>HAM HILL WTW</v>
          </cell>
          <cell r="AB48">
            <v>11949</v>
          </cell>
          <cell r="AC48">
            <v>1</v>
          </cell>
          <cell r="AD48" t="str">
            <v/>
          </cell>
          <cell r="AE48">
            <v>0</v>
          </cell>
          <cell r="AF48">
            <v>0</v>
          </cell>
        </row>
        <row r="49">
          <cell r="B49" t="str">
            <v>HIGH HURSTWOOD WTW</v>
          </cell>
          <cell r="C49"/>
          <cell r="D49"/>
          <cell r="E49"/>
          <cell r="F49"/>
          <cell r="G49"/>
          <cell r="H49"/>
          <cell r="I49"/>
          <cell r="J49"/>
          <cell r="K49"/>
          <cell r="L49"/>
          <cell r="M49"/>
          <cell r="N49"/>
          <cell r="O49"/>
          <cell r="P49"/>
          <cell r="Q49"/>
          <cell r="R49"/>
          <cell r="S49"/>
          <cell r="T49"/>
          <cell r="U49"/>
          <cell r="V49">
            <v>205304</v>
          </cell>
          <cell r="W49"/>
          <cell r="X49"/>
          <cell r="Y49">
            <v>205304</v>
          </cell>
          <cell r="Z49"/>
          <cell r="AA49" t="str">
            <v>SCAYNES HILL WTW</v>
          </cell>
          <cell r="AB49">
            <v>205304</v>
          </cell>
          <cell r="AC49">
            <v>1</v>
          </cell>
          <cell r="AD49" t="str">
            <v/>
          </cell>
          <cell r="AE49">
            <v>0</v>
          </cell>
          <cell r="AF49">
            <v>0</v>
          </cell>
        </row>
        <row r="50">
          <cell r="B50" t="str">
            <v>BURWASH COMMON WTW</v>
          </cell>
          <cell r="C50"/>
          <cell r="D50"/>
          <cell r="E50"/>
          <cell r="F50"/>
          <cell r="G50"/>
          <cell r="H50"/>
          <cell r="I50"/>
          <cell r="J50">
            <v>31034</v>
          </cell>
          <cell r="K50"/>
          <cell r="L50"/>
          <cell r="M50">
            <v>553083</v>
          </cell>
          <cell r="N50"/>
          <cell r="O50"/>
          <cell r="P50"/>
          <cell r="Q50"/>
          <cell r="R50"/>
          <cell r="S50"/>
          <cell r="T50"/>
          <cell r="U50"/>
          <cell r="V50">
            <v>13214</v>
          </cell>
          <cell r="W50"/>
          <cell r="X50"/>
          <cell r="Y50">
            <v>597331</v>
          </cell>
          <cell r="Z50"/>
          <cell r="AA50" t="str">
            <v>HAILSHAM NORTH WTW</v>
          </cell>
          <cell r="AB50">
            <v>553083</v>
          </cell>
          <cell r="AC50">
            <v>0.92592381778277033</v>
          </cell>
          <cell r="AD50" t="str">
            <v>GODDARDS GREEN WTW</v>
          </cell>
          <cell r="AE50">
            <v>31034</v>
          </cell>
          <cell r="AF50">
            <v>5.1954444018475515E-2</v>
          </cell>
        </row>
        <row r="51">
          <cell r="B51" t="str">
            <v>TONBRIDGE WTW</v>
          </cell>
          <cell r="C51"/>
          <cell r="D51"/>
          <cell r="E51"/>
          <cell r="F51">
            <v>28960</v>
          </cell>
          <cell r="G51"/>
          <cell r="H51"/>
          <cell r="I51">
            <v>23745</v>
          </cell>
          <cell r="J51">
            <v>232174</v>
          </cell>
          <cell r="K51"/>
          <cell r="L51"/>
          <cell r="M51"/>
          <cell r="N51">
            <v>16949351</v>
          </cell>
          <cell r="O51"/>
          <cell r="P51"/>
          <cell r="Q51"/>
          <cell r="R51"/>
          <cell r="S51"/>
          <cell r="T51"/>
          <cell r="U51"/>
          <cell r="V51"/>
          <cell r="W51"/>
          <cell r="X51"/>
          <cell r="Y51">
            <v>17234230</v>
          </cell>
          <cell r="Z51"/>
          <cell r="AA51" t="str">
            <v>HAM HILL WTW</v>
          </cell>
          <cell r="AB51">
            <v>16949351</v>
          </cell>
          <cell r="AC51">
            <v>0.98347016373809559</v>
          </cell>
          <cell r="AD51" t="str">
            <v>GODDARDS GREEN WTW</v>
          </cell>
          <cell r="AE51">
            <v>232174</v>
          </cell>
          <cell r="AF51">
            <v>1.3471678166068342E-2</v>
          </cell>
        </row>
        <row r="52">
          <cell r="B52" t="str">
            <v>WARTLING WTW</v>
          </cell>
          <cell r="C52"/>
          <cell r="D52"/>
          <cell r="E52"/>
          <cell r="F52"/>
          <cell r="G52"/>
          <cell r="H52"/>
          <cell r="I52"/>
          <cell r="J52"/>
          <cell r="K52"/>
          <cell r="L52"/>
          <cell r="M52">
            <v>76214</v>
          </cell>
          <cell r="N52"/>
          <cell r="O52"/>
          <cell r="P52"/>
          <cell r="Q52"/>
          <cell r="R52"/>
          <cell r="S52"/>
          <cell r="T52"/>
          <cell r="U52"/>
          <cell r="V52"/>
          <cell r="W52"/>
          <cell r="X52"/>
          <cell r="Y52">
            <v>76214</v>
          </cell>
          <cell r="Z52"/>
          <cell r="AA52" t="str">
            <v>HAILSHAM NORTH WTW</v>
          </cell>
          <cell r="AB52">
            <v>76214</v>
          </cell>
          <cell r="AC52">
            <v>1</v>
          </cell>
          <cell r="AD52" t="str">
            <v/>
          </cell>
          <cell r="AE52">
            <v>0</v>
          </cell>
          <cell r="AF52">
            <v>0</v>
          </cell>
        </row>
        <row r="53">
          <cell r="B53" t="str">
            <v>HAWKHURST SOUTH WTW</v>
          </cell>
          <cell r="C53"/>
          <cell r="D53"/>
          <cell r="E53"/>
          <cell r="F53"/>
          <cell r="G53"/>
          <cell r="H53"/>
          <cell r="I53"/>
          <cell r="J53"/>
          <cell r="K53"/>
          <cell r="L53"/>
          <cell r="M53">
            <v>53780</v>
          </cell>
          <cell r="N53">
            <v>109000</v>
          </cell>
          <cell r="O53"/>
          <cell r="P53"/>
          <cell r="Q53"/>
          <cell r="R53"/>
          <cell r="S53"/>
          <cell r="T53"/>
          <cell r="U53"/>
          <cell r="V53"/>
          <cell r="W53"/>
          <cell r="X53"/>
          <cell r="Y53">
            <v>162780</v>
          </cell>
          <cell r="Z53"/>
          <cell r="AA53" t="str">
            <v>HAM HILL WTW</v>
          </cell>
          <cell r="AB53">
            <v>109000</v>
          </cell>
          <cell r="AC53">
            <v>0.66961543187123729</v>
          </cell>
          <cell r="AD53" t="str">
            <v>HAILSHAM NORTH WTW</v>
          </cell>
          <cell r="AE53">
            <v>53780</v>
          </cell>
          <cell r="AF53">
            <v>0.33038456812876277</v>
          </cell>
        </row>
        <row r="54">
          <cell r="B54" t="str">
            <v>HAZELY COMBE ARRETON WTW</v>
          </cell>
          <cell r="C54"/>
          <cell r="D54"/>
          <cell r="E54"/>
          <cell r="F54"/>
          <cell r="G54"/>
          <cell r="H54"/>
          <cell r="I54"/>
          <cell r="J54"/>
          <cell r="K54"/>
          <cell r="L54"/>
          <cell r="M54"/>
          <cell r="N54"/>
          <cell r="O54"/>
          <cell r="P54"/>
          <cell r="Q54"/>
          <cell r="R54"/>
          <cell r="S54"/>
          <cell r="T54"/>
          <cell r="U54">
            <v>401396</v>
          </cell>
          <cell r="V54"/>
          <cell r="W54"/>
          <cell r="X54"/>
          <cell r="Y54">
            <v>401396</v>
          </cell>
          <cell r="Z54"/>
          <cell r="AA54" t="str">
            <v>SANDOWN NEW WTW</v>
          </cell>
          <cell r="AB54">
            <v>401396</v>
          </cell>
          <cell r="AC54">
            <v>1</v>
          </cell>
          <cell r="AD54" t="str">
            <v/>
          </cell>
          <cell r="AE54">
            <v>0</v>
          </cell>
          <cell r="AF54">
            <v>0</v>
          </cell>
        </row>
        <row r="55">
          <cell r="B55" t="str">
            <v>EASTCHURCH WTW</v>
          </cell>
          <cell r="C55"/>
          <cell r="D55"/>
          <cell r="E55"/>
          <cell r="F55"/>
          <cell r="G55"/>
          <cell r="H55"/>
          <cell r="I55"/>
          <cell r="J55"/>
          <cell r="K55"/>
          <cell r="L55"/>
          <cell r="M55"/>
          <cell r="N55">
            <v>41751</v>
          </cell>
          <cell r="O55"/>
          <cell r="P55"/>
          <cell r="Q55"/>
          <cell r="R55"/>
          <cell r="S55"/>
          <cell r="T55"/>
          <cell r="U55"/>
          <cell r="V55"/>
          <cell r="W55"/>
          <cell r="X55"/>
          <cell r="Y55">
            <v>41751</v>
          </cell>
          <cell r="Z55"/>
          <cell r="AA55" t="str">
            <v>HAM HILL WTW</v>
          </cell>
          <cell r="AB55">
            <v>41751</v>
          </cell>
          <cell r="AC55">
            <v>1</v>
          </cell>
          <cell r="AD55" t="str">
            <v/>
          </cell>
          <cell r="AE55">
            <v>0</v>
          </cell>
          <cell r="AF55">
            <v>0</v>
          </cell>
        </row>
        <row r="56">
          <cell r="B56" t="str">
            <v>SHIPTON BELLINGER WTW</v>
          </cell>
          <cell r="C56"/>
          <cell r="D56"/>
          <cell r="E56"/>
          <cell r="F56"/>
          <cell r="G56"/>
          <cell r="H56"/>
          <cell r="I56"/>
          <cell r="J56"/>
          <cell r="K56"/>
          <cell r="L56"/>
          <cell r="M56"/>
          <cell r="N56"/>
          <cell r="O56"/>
          <cell r="P56"/>
          <cell r="Q56"/>
          <cell r="R56"/>
          <cell r="S56"/>
          <cell r="T56"/>
          <cell r="U56"/>
          <cell r="V56"/>
          <cell r="W56">
            <v>609342</v>
          </cell>
          <cell r="X56"/>
          <cell r="Y56">
            <v>609342</v>
          </cell>
          <cell r="Z56"/>
          <cell r="AA56" t="str">
            <v>SLOWHILL COPSE MARCHWOOD WTW</v>
          </cell>
          <cell r="AB56">
            <v>609342</v>
          </cell>
          <cell r="AC56">
            <v>1</v>
          </cell>
          <cell r="AD56" t="str">
            <v/>
          </cell>
          <cell r="AE56">
            <v>0</v>
          </cell>
          <cell r="AF56">
            <v>0</v>
          </cell>
        </row>
        <row r="57">
          <cell r="B57" t="str">
            <v>PORTSWOOD WTW</v>
          </cell>
          <cell r="C57"/>
          <cell r="D57"/>
          <cell r="E57"/>
          <cell r="F57"/>
          <cell r="G57"/>
          <cell r="H57"/>
          <cell r="I57"/>
          <cell r="J57"/>
          <cell r="K57"/>
          <cell r="L57"/>
          <cell r="M57"/>
          <cell r="N57"/>
          <cell r="O57"/>
          <cell r="P57"/>
          <cell r="Q57"/>
          <cell r="R57"/>
          <cell r="S57"/>
          <cell r="T57"/>
          <cell r="U57"/>
          <cell r="V57"/>
          <cell r="W57">
            <v>76734</v>
          </cell>
          <cell r="X57"/>
          <cell r="Y57">
            <v>76734</v>
          </cell>
          <cell r="Z57"/>
          <cell r="AA57" t="str">
            <v>SLOWHILL COPSE MARCHWOOD WTW</v>
          </cell>
          <cell r="AB57">
            <v>76734</v>
          </cell>
          <cell r="AC57">
            <v>1</v>
          </cell>
          <cell r="AD57" t="str">
            <v/>
          </cell>
          <cell r="AE57">
            <v>0</v>
          </cell>
          <cell r="AF57">
            <v>0</v>
          </cell>
        </row>
        <row r="58">
          <cell r="B58" t="str">
            <v>MINSTER IOT WTW</v>
          </cell>
          <cell r="C58"/>
          <cell r="D58"/>
          <cell r="E58"/>
          <cell r="F58">
            <v>3376538</v>
          </cell>
          <cell r="G58"/>
          <cell r="H58"/>
          <cell r="I58"/>
          <cell r="J58"/>
          <cell r="K58"/>
          <cell r="L58"/>
          <cell r="M58"/>
          <cell r="N58">
            <v>30920</v>
          </cell>
          <cell r="O58"/>
          <cell r="P58"/>
          <cell r="Q58"/>
          <cell r="R58"/>
          <cell r="S58"/>
          <cell r="T58"/>
          <cell r="U58"/>
          <cell r="V58"/>
          <cell r="W58"/>
          <cell r="X58"/>
          <cell r="Y58">
            <v>3407458</v>
          </cell>
          <cell r="Z58"/>
          <cell r="AA58" t="str">
            <v>CANTERBURY WTW</v>
          </cell>
          <cell r="AB58">
            <v>3376538</v>
          </cell>
          <cell r="AC58">
            <v>0.99092578690625088</v>
          </cell>
          <cell r="AD58" t="str">
            <v>HAM HILL WTW</v>
          </cell>
          <cell r="AE58">
            <v>30920</v>
          </cell>
          <cell r="AF58">
            <v>9.0742130937490652E-3</v>
          </cell>
        </row>
        <row r="59">
          <cell r="B59" t="str">
            <v>VINES CROSS WTW</v>
          </cell>
          <cell r="C59"/>
          <cell r="D59"/>
          <cell r="E59"/>
          <cell r="F59"/>
          <cell r="G59"/>
          <cell r="H59"/>
          <cell r="I59"/>
          <cell r="J59">
            <v>62493</v>
          </cell>
          <cell r="K59"/>
          <cell r="L59"/>
          <cell r="M59">
            <v>8074583</v>
          </cell>
          <cell r="N59"/>
          <cell r="O59"/>
          <cell r="P59"/>
          <cell r="Q59"/>
          <cell r="R59"/>
          <cell r="S59"/>
          <cell r="T59"/>
          <cell r="U59"/>
          <cell r="V59">
            <v>15878</v>
          </cell>
          <cell r="W59"/>
          <cell r="X59"/>
          <cell r="Y59">
            <v>8152954</v>
          </cell>
          <cell r="Z59"/>
          <cell r="AA59" t="str">
            <v>HAILSHAM NORTH WTW</v>
          </cell>
          <cell r="AB59">
            <v>8074583</v>
          </cell>
          <cell r="AC59">
            <v>0.99038741050176415</v>
          </cell>
          <cell r="AD59" t="str">
            <v>GODDARDS GREEN WTW</v>
          </cell>
          <cell r="AE59">
            <v>62493</v>
          </cell>
          <cell r="AF59">
            <v>7.6650745239087575E-3</v>
          </cell>
        </row>
        <row r="60">
          <cell r="B60" t="str">
            <v>NORTH VIEW THORLEY WTW</v>
          </cell>
          <cell r="C60"/>
          <cell r="D60"/>
          <cell r="E60"/>
          <cell r="F60"/>
          <cell r="G60"/>
          <cell r="H60"/>
          <cell r="I60"/>
          <cell r="J60"/>
          <cell r="K60"/>
          <cell r="L60"/>
          <cell r="M60"/>
          <cell r="N60"/>
          <cell r="O60"/>
          <cell r="P60"/>
          <cell r="Q60"/>
          <cell r="R60"/>
          <cell r="S60"/>
          <cell r="T60"/>
          <cell r="U60">
            <v>8909</v>
          </cell>
          <cell r="V60"/>
          <cell r="W60"/>
          <cell r="X60"/>
          <cell r="Y60">
            <v>8909</v>
          </cell>
          <cell r="Z60"/>
          <cell r="AA60" t="str">
            <v>SANDOWN NEW WTW</v>
          </cell>
          <cell r="AB60">
            <v>8909</v>
          </cell>
          <cell r="AC60">
            <v>1</v>
          </cell>
          <cell r="AD60" t="str">
            <v/>
          </cell>
          <cell r="AE60">
            <v>0</v>
          </cell>
          <cell r="AF60">
            <v>0</v>
          </cell>
        </row>
        <row r="61">
          <cell r="B61" t="str">
            <v>PEEL COMMON WTW</v>
          </cell>
          <cell r="C61"/>
          <cell r="D61"/>
          <cell r="E61"/>
          <cell r="F61"/>
          <cell r="G61"/>
          <cell r="H61"/>
          <cell r="I61"/>
          <cell r="J61"/>
          <cell r="K61"/>
          <cell r="L61"/>
          <cell r="M61"/>
          <cell r="N61"/>
          <cell r="O61"/>
          <cell r="P61"/>
          <cell r="Q61"/>
          <cell r="R61"/>
          <cell r="S61">
            <v>0</v>
          </cell>
          <cell r="T61"/>
          <cell r="U61"/>
          <cell r="V61"/>
          <cell r="W61"/>
          <cell r="X61"/>
          <cell r="Y61">
            <v>0</v>
          </cell>
          <cell r="Z61"/>
          <cell r="AA61" t="str">
            <v>PEEL COMMON WTW</v>
          </cell>
          <cell r="AB61">
            <v>0</v>
          </cell>
          <cell r="AC61" t="e">
            <v>#DIV/0!</v>
          </cell>
          <cell r="AD61" t="str">
            <v/>
          </cell>
          <cell r="AE61">
            <v>0</v>
          </cell>
          <cell r="AF61" t="str">
            <v/>
          </cell>
        </row>
        <row r="62">
          <cell r="B62" t="str">
            <v>WINCHELSEA BEACH WTW</v>
          </cell>
          <cell r="C62"/>
          <cell r="D62"/>
          <cell r="E62"/>
          <cell r="F62"/>
          <cell r="G62"/>
          <cell r="H62"/>
          <cell r="I62"/>
          <cell r="J62"/>
          <cell r="K62"/>
          <cell r="L62"/>
          <cell r="M62">
            <v>94797</v>
          </cell>
          <cell r="N62"/>
          <cell r="O62"/>
          <cell r="P62"/>
          <cell r="Q62"/>
          <cell r="R62"/>
          <cell r="S62"/>
          <cell r="T62"/>
          <cell r="U62"/>
          <cell r="V62"/>
          <cell r="W62"/>
          <cell r="X62"/>
          <cell r="Y62">
            <v>94797</v>
          </cell>
          <cell r="Z62"/>
          <cell r="AA62" t="str">
            <v>HAILSHAM NORTH WTW</v>
          </cell>
          <cell r="AB62">
            <v>94797</v>
          </cell>
          <cell r="AC62">
            <v>1</v>
          </cell>
          <cell r="AD62" t="str">
            <v/>
          </cell>
          <cell r="AE62">
            <v>0</v>
          </cell>
          <cell r="AF62">
            <v>0</v>
          </cell>
        </row>
        <row r="63">
          <cell r="B63" t="str">
            <v>BOSHAM WTW</v>
          </cell>
          <cell r="C63"/>
          <cell r="D63"/>
          <cell r="E63">
            <v>1958061</v>
          </cell>
          <cell r="F63"/>
          <cell r="G63"/>
          <cell r="H63"/>
          <cell r="I63"/>
          <cell r="J63"/>
          <cell r="K63"/>
          <cell r="L63"/>
          <cell r="M63"/>
          <cell r="N63"/>
          <cell r="O63"/>
          <cell r="P63"/>
          <cell r="Q63"/>
          <cell r="R63"/>
          <cell r="S63"/>
          <cell r="T63"/>
          <cell r="U63"/>
          <cell r="V63"/>
          <cell r="W63"/>
          <cell r="X63"/>
          <cell r="Y63">
            <v>1958061</v>
          </cell>
          <cell r="Z63"/>
          <cell r="AA63" t="str">
            <v>BUDDS FARM HAVANT WTW</v>
          </cell>
          <cell r="AB63">
            <v>1958061</v>
          </cell>
          <cell r="AC63">
            <v>1</v>
          </cell>
          <cell r="AD63" t="str">
            <v/>
          </cell>
          <cell r="AE63">
            <v>0</v>
          </cell>
          <cell r="AF63">
            <v>0</v>
          </cell>
        </row>
        <row r="64">
          <cell r="B64" t="str">
            <v>ARRETON STREET ARRETON TOP WTW</v>
          </cell>
          <cell r="C64"/>
          <cell r="D64"/>
          <cell r="E64"/>
          <cell r="F64"/>
          <cell r="G64"/>
          <cell r="H64"/>
          <cell r="I64"/>
          <cell r="J64"/>
          <cell r="K64"/>
          <cell r="L64"/>
          <cell r="M64"/>
          <cell r="N64"/>
          <cell r="O64"/>
          <cell r="P64"/>
          <cell r="Q64"/>
          <cell r="R64"/>
          <cell r="S64"/>
          <cell r="T64"/>
          <cell r="U64">
            <v>20757</v>
          </cell>
          <cell r="V64"/>
          <cell r="W64"/>
          <cell r="X64"/>
          <cell r="Y64">
            <v>20757</v>
          </cell>
          <cell r="Z64"/>
          <cell r="AA64" t="str">
            <v>SANDOWN NEW WTW</v>
          </cell>
          <cell r="AB64">
            <v>20757</v>
          </cell>
          <cell r="AC64">
            <v>1</v>
          </cell>
          <cell r="AD64" t="str">
            <v/>
          </cell>
          <cell r="AE64">
            <v>0</v>
          </cell>
          <cell r="AF64">
            <v>0</v>
          </cell>
        </row>
        <row r="65">
          <cell r="B65" t="str">
            <v>BIDDENDEN WTW</v>
          </cell>
          <cell r="C65"/>
          <cell r="D65"/>
          <cell r="E65"/>
          <cell r="F65"/>
          <cell r="G65"/>
          <cell r="H65"/>
          <cell r="I65"/>
          <cell r="J65"/>
          <cell r="K65"/>
          <cell r="L65"/>
          <cell r="M65"/>
          <cell r="N65">
            <v>115966</v>
          </cell>
          <cell r="O65"/>
          <cell r="P65"/>
          <cell r="Q65"/>
          <cell r="R65"/>
          <cell r="S65"/>
          <cell r="T65"/>
          <cell r="U65"/>
          <cell r="V65"/>
          <cell r="W65"/>
          <cell r="X65"/>
          <cell r="Y65">
            <v>115966</v>
          </cell>
          <cell r="Z65"/>
          <cell r="AA65" t="str">
            <v>HAM HILL WTW</v>
          </cell>
          <cell r="AB65">
            <v>115966</v>
          </cell>
          <cell r="AC65">
            <v>1</v>
          </cell>
          <cell r="AD65" t="str">
            <v/>
          </cell>
          <cell r="AE65">
            <v>0</v>
          </cell>
          <cell r="AF65">
            <v>0</v>
          </cell>
        </row>
        <row r="66">
          <cell r="B66" t="str">
            <v>REDLYNCH WTW</v>
          </cell>
          <cell r="C66"/>
          <cell r="D66"/>
          <cell r="E66"/>
          <cell r="F66"/>
          <cell r="G66"/>
          <cell r="H66"/>
          <cell r="I66"/>
          <cell r="J66"/>
          <cell r="K66"/>
          <cell r="L66"/>
          <cell r="M66"/>
          <cell r="N66"/>
          <cell r="O66"/>
          <cell r="P66"/>
          <cell r="Q66"/>
          <cell r="R66"/>
          <cell r="S66"/>
          <cell r="T66"/>
          <cell r="U66"/>
          <cell r="V66"/>
          <cell r="W66">
            <v>310978</v>
          </cell>
          <cell r="X66"/>
          <cell r="Y66">
            <v>310978</v>
          </cell>
          <cell r="Z66"/>
          <cell r="AA66" t="str">
            <v>SLOWHILL COPSE MARCHWOOD WTW</v>
          </cell>
          <cell r="AB66">
            <v>310978</v>
          </cell>
          <cell r="AC66">
            <v>1</v>
          </cell>
          <cell r="AD66" t="str">
            <v/>
          </cell>
          <cell r="AE66">
            <v>0</v>
          </cell>
          <cell r="AF66">
            <v>0</v>
          </cell>
        </row>
        <row r="67">
          <cell r="B67" t="str">
            <v>EDENBRIDGE WTW</v>
          </cell>
          <cell r="C67"/>
          <cell r="D67"/>
          <cell r="E67"/>
          <cell r="F67"/>
          <cell r="G67"/>
          <cell r="H67"/>
          <cell r="I67"/>
          <cell r="J67">
            <v>218926</v>
          </cell>
          <cell r="K67"/>
          <cell r="L67"/>
          <cell r="M67"/>
          <cell r="N67">
            <v>2222820</v>
          </cell>
          <cell r="O67"/>
          <cell r="P67"/>
          <cell r="Q67"/>
          <cell r="R67"/>
          <cell r="S67"/>
          <cell r="T67"/>
          <cell r="U67"/>
          <cell r="V67"/>
          <cell r="W67"/>
          <cell r="X67"/>
          <cell r="Y67">
            <v>2441746</v>
          </cell>
          <cell r="Z67"/>
          <cell r="AA67" t="str">
            <v>HAM HILL WTW</v>
          </cell>
          <cell r="AB67">
            <v>2222820</v>
          </cell>
          <cell r="AC67">
            <v>0.91034038757512048</v>
          </cell>
          <cell r="AD67" t="str">
            <v>GODDARDS GREEN WTW</v>
          </cell>
          <cell r="AE67">
            <v>218926</v>
          </cell>
          <cell r="AF67">
            <v>8.9659612424879576E-2</v>
          </cell>
        </row>
        <row r="68">
          <cell r="B68" t="str">
            <v>MANNINGS HEATH WTW</v>
          </cell>
          <cell r="C68"/>
          <cell r="D68"/>
          <cell r="E68"/>
          <cell r="F68"/>
          <cell r="G68"/>
          <cell r="H68"/>
          <cell r="I68"/>
          <cell r="J68">
            <v>877052</v>
          </cell>
          <cell r="K68"/>
          <cell r="L68"/>
          <cell r="M68"/>
          <cell r="N68"/>
          <cell r="O68"/>
          <cell r="P68"/>
          <cell r="Q68"/>
          <cell r="R68"/>
          <cell r="S68"/>
          <cell r="T68"/>
          <cell r="U68"/>
          <cell r="V68"/>
          <cell r="W68"/>
          <cell r="X68"/>
          <cell r="Y68">
            <v>877052</v>
          </cell>
          <cell r="Z68"/>
          <cell r="AA68" t="str">
            <v>GODDARDS GREEN WTW</v>
          </cell>
          <cell r="AB68">
            <v>877052</v>
          </cell>
          <cell r="AC68">
            <v>1</v>
          </cell>
          <cell r="AD68" t="str">
            <v/>
          </cell>
          <cell r="AE68">
            <v>0</v>
          </cell>
          <cell r="AF68">
            <v>0</v>
          </cell>
        </row>
        <row r="69">
          <cell r="B69" t="str">
            <v>MORESTEAD ROAD WINCHESTER WTW</v>
          </cell>
          <cell r="C69"/>
          <cell r="D69"/>
          <cell r="E69">
            <v>564833</v>
          </cell>
          <cell r="F69"/>
          <cell r="G69">
            <v>27300</v>
          </cell>
          <cell r="H69"/>
          <cell r="I69"/>
          <cell r="J69"/>
          <cell r="K69"/>
          <cell r="L69"/>
          <cell r="M69"/>
          <cell r="N69"/>
          <cell r="O69"/>
          <cell r="P69"/>
          <cell r="Q69"/>
          <cell r="R69"/>
          <cell r="S69"/>
          <cell r="T69"/>
          <cell r="U69"/>
          <cell r="V69"/>
          <cell r="W69">
            <v>17743771</v>
          </cell>
          <cell r="X69"/>
          <cell r="Y69">
            <v>18335904</v>
          </cell>
          <cell r="Z69"/>
          <cell r="AA69" t="str">
            <v>SLOWHILL COPSE MARCHWOOD WTW</v>
          </cell>
          <cell r="AB69">
            <v>17743771</v>
          </cell>
          <cell r="AC69">
            <v>0.9677063645184879</v>
          </cell>
          <cell r="AD69" t="str">
            <v>BUDDS FARM HAVANT WTW</v>
          </cell>
          <cell r="AE69">
            <v>564833</v>
          </cell>
          <cell r="AF69">
            <v>3.0804753340767928E-2</v>
          </cell>
        </row>
        <row r="70">
          <cell r="B70" t="str">
            <v>FAVERSHAM WTW</v>
          </cell>
          <cell r="C70"/>
          <cell r="D70"/>
          <cell r="E70"/>
          <cell r="F70">
            <v>2056339</v>
          </cell>
          <cell r="G70"/>
          <cell r="H70"/>
          <cell r="I70"/>
          <cell r="J70"/>
          <cell r="K70"/>
          <cell r="L70"/>
          <cell r="M70"/>
          <cell r="N70">
            <v>21930</v>
          </cell>
          <cell r="O70"/>
          <cell r="P70"/>
          <cell r="Q70"/>
          <cell r="R70"/>
          <cell r="S70"/>
          <cell r="T70"/>
          <cell r="U70"/>
          <cell r="V70"/>
          <cell r="W70"/>
          <cell r="X70"/>
          <cell r="Y70">
            <v>2078269</v>
          </cell>
          <cell r="Z70"/>
          <cell r="AA70" t="str">
            <v>CANTERBURY WTW</v>
          </cell>
          <cell r="AB70">
            <v>2056339</v>
          </cell>
          <cell r="AC70">
            <v>0.98944794923082624</v>
          </cell>
          <cell r="AD70" t="str">
            <v>HAM HILL WTW</v>
          </cell>
          <cell r="AE70">
            <v>21930</v>
          </cell>
          <cell r="AF70">
            <v>1.0552050769173768E-2</v>
          </cell>
        </row>
        <row r="71">
          <cell r="B71" t="str">
            <v>EAST HOATHLY WTW</v>
          </cell>
          <cell r="C71"/>
          <cell r="D71"/>
          <cell r="E71"/>
          <cell r="F71"/>
          <cell r="G71"/>
          <cell r="H71"/>
          <cell r="I71"/>
          <cell r="J71">
            <v>14973</v>
          </cell>
          <cell r="K71"/>
          <cell r="L71"/>
          <cell r="M71">
            <v>702565</v>
          </cell>
          <cell r="N71"/>
          <cell r="O71"/>
          <cell r="P71"/>
          <cell r="Q71"/>
          <cell r="R71"/>
          <cell r="S71"/>
          <cell r="T71"/>
          <cell r="U71"/>
          <cell r="V71">
            <v>13458</v>
          </cell>
          <cell r="W71"/>
          <cell r="X71"/>
          <cell r="Y71">
            <v>730996</v>
          </cell>
          <cell r="Z71"/>
          <cell r="AA71" t="str">
            <v>HAILSHAM NORTH WTW</v>
          </cell>
          <cell r="AB71">
            <v>702565</v>
          </cell>
          <cell r="AC71">
            <v>0.96110649032279249</v>
          </cell>
          <cell r="AD71" t="str">
            <v>GODDARDS GREEN WTW</v>
          </cell>
          <cell r="AE71">
            <v>14973</v>
          </cell>
          <cell r="AF71">
            <v>2.048301221894511E-2</v>
          </cell>
        </row>
        <row r="72">
          <cell r="B72" t="str">
            <v>HENFIELD WTW</v>
          </cell>
          <cell r="C72"/>
          <cell r="D72"/>
          <cell r="E72"/>
          <cell r="F72"/>
          <cell r="G72"/>
          <cell r="H72"/>
          <cell r="I72"/>
          <cell r="J72">
            <v>5266951</v>
          </cell>
          <cell r="K72"/>
          <cell r="L72"/>
          <cell r="M72"/>
          <cell r="N72"/>
          <cell r="O72">
            <v>72784</v>
          </cell>
          <cell r="P72"/>
          <cell r="Q72"/>
          <cell r="R72"/>
          <cell r="S72"/>
          <cell r="T72"/>
          <cell r="U72"/>
          <cell r="V72">
            <v>16629</v>
          </cell>
          <cell r="W72"/>
          <cell r="X72"/>
          <cell r="Y72">
            <v>5356364</v>
          </cell>
          <cell r="Z72"/>
          <cell r="AA72" t="str">
            <v>GODDARDS GREEN WTW</v>
          </cell>
          <cell r="AB72">
            <v>5266951</v>
          </cell>
          <cell r="AC72">
            <v>0.9833071464149935</v>
          </cell>
          <cell r="AD72" t="str">
            <v>HORSHAM NEW WTW</v>
          </cell>
          <cell r="AE72">
            <v>72784</v>
          </cell>
          <cell r="AF72">
            <v>1.3588322227540922E-2</v>
          </cell>
        </row>
        <row r="73">
          <cell r="B73" t="str">
            <v>FITTLEWORTH WTW</v>
          </cell>
          <cell r="C73"/>
          <cell r="D73"/>
          <cell r="E73">
            <v>13048</v>
          </cell>
          <cell r="F73"/>
          <cell r="G73"/>
          <cell r="H73"/>
          <cell r="I73"/>
          <cell r="J73">
            <v>15300</v>
          </cell>
          <cell r="K73"/>
          <cell r="L73"/>
          <cell r="M73"/>
          <cell r="N73"/>
          <cell r="O73"/>
          <cell r="P73"/>
          <cell r="Q73"/>
          <cell r="R73"/>
          <cell r="S73"/>
          <cell r="T73"/>
          <cell r="U73"/>
          <cell r="V73"/>
          <cell r="W73"/>
          <cell r="X73"/>
          <cell r="Y73">
            <v>28348</v>
          </cell>
          <cell r="Z73"/>
          <cell r="AA73" t="str">
            <v>GODDARDS GREEN WTW</v>
          </cell>
          <cell r="AB73">
            <v>15300</v>
          </cell>
          <cell r="AC73">
            <v>0.53972061521094961</v>
          </cell>
          <cell r="AD73" t="str">
            <v>BUDDS FARM HAVANT WTW</v>
          </cell>
          <cell r="AE73">
            <v>13048</v>
          </cell>
          <cell r="AF73">
            <v>0.46027938478905039</v>
          </cell>
        </row>
        <row r="74">
          <cell r="B74" t="str">
            <v>STEYNING WTW</v>
          </cell>
          <cell r="C74"/>
          <cell r="D74"/>
          <cell r="E74">
            <v>131774</v>
          </cell>
          <cell r="F74"/>
          <cell r="G74"/>
          <cell r="H74">
            <v>89428</v>
          </cell>
          <cell r="I74"/>
          <cell r="J74">
            <v>3749980</v>
          </cell>
          <cell r="K74"/>
          <cell r="L74"/>
          <cell r="M74"/>
          <cell r="N74"/>
          <cell r="O74"/>
          <cell r="P74"/>
          <cell r="Q74"/>
          <cell r="R74"/>
          <cell r="S74"/>
          <cell r="T74"/>
          <cell r="U74"/>
          <cell r="V74"/>
          <cell r="W74"/>
          <cell r="X74"/>
          <cell r="Y74">
            <v>3971182</v>
          </cell>
          <cell r="Z74"/>
          <cell r="AA74" t="str">
            <v>GODDARDS GREEN WTW</v>
          </cell>
          <cell r="AB74">
            <v>3749980</v>
          </cell>
          <cell r="AC74">
            <v>0.94429819635564427</v>
          </cell>
          <cell r="AD74" t="str">
            <v>BUDDS FARM HAVANT WTW</v>
          </cell>
          <cell r="AE74">
            <v>131774</v>
          </cell>
          <cell r="AF74">
            <v>3.3182563780758477E-2</v>
          </cell>
        </row>
        <row r="75">
          <cell r="B75" t="str">
            <v>FORDCOMBE WTW</v>
          </cell>
          <cell r="C75"/>
          <cell r="D75"/>
          <cell r="E75"/>
          <cell r="F75"/>
          <cell r="G75"/>
          <cell r="H75"/>
          <cell r="I75"/>
          <cell r="J75"/>
          <cell r="K75"/>
          <cell r="L75"/>
          <cell r="M75"/>
          <cell r="N75">
            <v>529776</v>
          </cell>
          <cell r="O75"/>
          <cell r="P75"/>
          <cell r="Q75"/>
          <cell r="R75"/>
          <cell r="S75"/>
          <cell r="T75"/>
          <cell r="U75"/>
          <cell r="V75">
            <v>12722</v>
          </cell>
          <cell r="W75"/>
          <cell r="X75"/>
          <cell r="Y75">
            <v>542498</v>
          </cell>
          <cell r="Z75"/>
          <cell r="AA75" t="str">
            <v>HAM HILL WTW</v>
          </cell>
          <cell r="AB75">
            <v>529776</v>
          </cell>
          <cell r="AC75">
            <v>0.97654922230128038</v>
          </cell>
          <cell r="AD75" t="str">
            <v>SCAYNES HILL WTW</v>
          </cell>
          <cell r="AE75">
            <v>12722</v>
          </cell>
          <cell r="AF75">
            <v>2.3450777698719626E-2</v>
          </cell>
        </row>
        <row r="76">
          <cell r="B76" t="str">
            <v>WARNINGLID WTW</v>
          </cell>
          <cell r="C76"/>
          <cell r="D76"/>
          <cell r="E76"/>
          <cell r="F76"/>
          <cell r="G76"/>
          <cell r="H76"/>
          <cell r="I76"/>
          <cell r="J76">
            <v>125480</v>
          </cell>
          <cell r="K76"/>
          <cell r="L76"/>
          <cell r="M76"/>
          <cell r="N76"/>
          <cell r="O76"/>
          <cell r="P76"/>
          <cell r="Q76"/>
          <cell r="R76"/>
          <cell r="S76"/>
          <cell r="T76"/>
          <cell r="U76"/>
          <cell r="V76"/>
          <cell r="W76"/>
          <cell r="X76"/>
          <cell r="Y76">
            <v>125480</v>
          </cell>
          <cell r="Z76"/>
          <cell r="AA76" t="str">
            <v>GODDARDS GREEN WTW</v>
          </cell>
          <cell r="AB76">
            <v>125480</v>
          </cell>
          <cell r="AC76">
            <v>1</v>
          </cell>
          <cell r="AD76" t="str">
            <v/>
          </cell>
          <cell r="AE76">
            <v>0</v>
          </cell>
          <cell r="AF76">
            <v>0</v>
          </cell>
        </row>
        <row r="77">
          <cell r="B77" t="str">
            <v>LAVANT WTW</v>
          </cell>
          <cell r="C77"/>
          <cell r="D77"/>
          <cell r="E77">
            <v>1704662</v>
          </cell>
          <cell r="F77"/>
          <cell r="G77"/>
          <cell r="H77"/>
          <cell r="I77"/>
          <cell r="J77"/>
          <cell r="K77"/>
          <cell r="L77"/>
          <cell r="M77"/>
          <cell r="N77"/>
          <cell r="O77"/>
          <cell r="P77"/>
          <cell r="Q77"/>
          <cell r="R77"/>
          <cell r="S77"/>
          <cell r="T77"/>
          <cell r="U77"/>
          <cell r="V77"/>
          <cell r="W77"/>
          <cell r="X77"/>
          <cell r="Y77">
            <v>1704662</v>
          </cell>
          <cell r="Z77"/>
          <cell r="AA77" t="str">
            <v>BUDDS FARM HAVANT WTW</v>
          </cell>
          <cell r="AB77">
            <v>1704662</v>
          </cell>
          <cell r="AC77">
            <v>1</v>
          </cell>
          <cell r="AD77" t="str">
            <v/>
          </cell>
          <cell r="AE77">
            <v>0</v>
          </cell>
          <cell r="AF77">
            <v>0</v>
          </cell>
        </row>
        <row r="78">
          <cell r="B78" t="str">
            <v>HORSMONDEN WTW</v>
          </cell>
          <cell r="C78"/>
          <cell r="D78"/>
          <cell r="E78"/>
          <cell r="F78">
            <v>18780</v>
          </cell>
          <cell r="G78"/>
          <cell r="H78"/>
          <cell r="I78"/>
          <cell r="J78"/>
          <cell r="K78"/>
          <cell r="L78"/>
          <cell r="M78"/>
          <cell r="N78">
            <v>224417</v>
          </cell>
          <cell r="O78"/>
          <cell r="P78"/>
          <cell r="Q78"/>
          <cell r="R78"/>
          <cell r="S78"/>
          <cell r="T78"/>
          <cell r="U78"/>
          <cell r="V78"/>
          <cell r="W78"/>
          <cell r="X78"/>
          <cell r="Y78">
            <v>243197</v>
          </cell>
          <cell r="Z78"/>
          <cell r="AA78" t="str">
            <v>HAM HILL WTW</v>
          </cell>
          <cell r="AB78">
            <v>224417</v>
          </cell>
          <cell r="AC78">
            <v>0.92277865269719606</v>
          </cell>
          <cell r="AD78" t="str">
            <v>CANTERBURY WTW</v>
          </cell>
          <cell r="AE78">
            <v>18780</v>
          </cell>
          <cell r="AF78">
            <v>7.7221347302803903E-2</v>
          </cell>
        </row>
        <row r="79">
          <cell r="B79" t="str">
            <v>CHAILEY ROEHEATH WTW</v>
          </cell>
          <cell r="C79"/>
          <cell r="D79"/>
          <cell r="E79"/>
          <cell r="F79"/>
          <cell r="G79"/>
          <cell r="H79"/>
          <cell r="I79"/>
          <cell r="J79">
            <v>11291</v>
          </cell>
          <cell r="K79"/>
          <cell r="L79"/>
          <cell r="M79"/>
          <cell r="N79"/>
          <cell r="O79"/>
          <cell r="P79"/>
          <cell r="Q79"/>
          <cell r="R79"/>
          <cell r="S79"/>
          <cell r="T79"/>
          <cell r="U79"/>
          <cell r="V79"/>
          <cell r="W79"/>
          <cell r="X79"/>
          <cell r="Y79">
            <v>11291</v>
          </cell>
          <cell r="Z79"/>
          <cell r="AA79" t="str">
            <v>GODDARDS GREEN WTW</v>
          </cell>
          <cell r="AB79">
            <v>11291</v>
          </cell>
          <cell r="AC79">
            <v>1</v>
          </cell>
          <cell r="AD79" t="str">
            <v/>
          </cell>
          <cell r="AE79">
            <v>0</v>
          </cell>
          <cell r="AF79">
            <v>0</v>
          </cell>
        </row>
        <row r="80">
          <cell r="B80" t="str">
            <v>BLACKWATER WTW</v>
          </cell>
          <cell r="C80"/>
          <cell r="D80"/>
          <cell r="E80"/>
          <cell r="F80"/>
          <cell r="G80"/>
          <cell r="H80"/>
          <cell r="I80"/>
          <cell r="J80"/>
          <cell r="K80"/>
          <cell r="L80"/>
          <cell r="M80"/>
          <cell r="N80"/>
          <cell r="O80"/>
          <cell r="P80"/>
          <cell r="Q80"/>
          <cell r="R80"/>
          <cell r="S80"/>
          <cell r="T80"/>
          <cell r="U80">
            <v>116237</v>
          </cell>
          <cell r="V80"/>
          <cell r="W80"/>
          <cell r="X80"/>
          <cell r="Y80">
            <v>116237</v>
          </cell>
          <cell r="Z80"/>
          <cell r="AA80" t="str">
            <v>SANDOWN NEW WTW</v>
          </cell>
          <cell r="AB80">
            <v>116237</v>
          </cell>
          <cell r="AC80">
            <v>1</v>
          </cell>
          <cell r="AD80" t="str">
            <v/>
          </cell>
          <cell r="AE80">
            <v>0</v>
          </cell>
          <cell r="AF80">
            <v>0</v>
          </cell>
        </row>
        <row r="81">
          <cell r="B81" t="str">
            <v>THORNS BEACH OTF</v>
          </cell>
          <cell r="C81"/>
          <cell r="D81"/>
          <cell r="E81"/>
          <cell r="F81"/>
          <cell r="G81"/>
          <cell r="H81"/>
          <cell r="I81"/>
          <cell r="J81"/>
          <cell r="K81"/>
          <cell r="L81"/>
          <cell r="M81"/>
          <cell r="N81"/>
          <cell r="O81"/>
          <cell r="P81"/>
          <cell r="Q81"/>
          <cell r="R81"/>
          <cell r="S81"/>
          <cell r="T81"/>
          <cell r="U81"/>
          <cell r="V81"/>
          <cell r="W81">
            <v>13622</v>
          </cell>
          <cell r="X81"/>
          <cell r="Y81">
            <v>13622</v>
          </cell>
          <cell r="Z81"/>
          <cell r="AA81" t="str">
            <v>SLOWHILL COPSE MARCHWOOD WTW</v>
          </cell>
          <cell r="AB81">
            <v>13622</v>
          </cell>
          <cell r="AC81">
            <v>1</v>
          </cell>
          <cell r="AD81" t="str">
            <v/>
          </cell>
          <cell r="AE81">
            <v>0</v>
          </cell>
          <cell r="AF81">
            <v>0</v>
          </cell>
        </row>
        <row r="82">
          <cell r="B82" t="str">
            <v>ROMSEY WTW</v>
          </cell>
          <cell r="C82"/>
          <cell r="D82"/>
          <cell r="E82">
            <v>247240</v>
          </cell>
          <cell r="F82"/>
          <cell r="G82"/>
          <cell r="H82"/>
          <cell r="I82"/>
          <cell r="J82"/>
          <cell r="K82"/>
          <cell r="L82"/>
          <cell r="M82"/>
          <cell r="N82"/>
          <cell r="O82"/>
          <cell r="P82"/>
          <cell r="Q82"/>
          <cell r="R82"/>
          <cell r="S82"/>
          <cell r="T82"/>
          <cell r="U82"/>
          <cell r="V82"/>
          <cell r="W82">
            <v>15319953</v>
          </cell>
          <cell r="X82"/>
          <cell r="Y82">
            <v>15567193</v>
          </cell>
          <cell r="Z82"/>
          <cell r="AA82" t="str">
            <v>SLOWHILL COPSE MARCHWOOD WTW</v>
          </cell>
          <cell r="AB82">
            <v>15319953</v>
          </cell>
          <cell r="AC82">
            <v>0.98411788175299164</v>
          </cell>
          <cell r="AD82" t="str">
            <v>BUDDS FARM HAVANT WTW</v>
          </cell>
          <cell r="AE82">
            <v>247240</v>
          </cell>
          <cell r="AF82">
            <v>1.5882118247008307E-2</v>
          </cell>
        </row>
        <row r="83">
          <cell r="B83" t="str">
            <v>CHILLERTON WTW</v>
          </cell>
          <cell r="C83"/>
          <cell r="D83"/>
          <cell r="E83"/>
          <cell r="F83"/>
          <cell r="G83"/>
          <cell r="H83"/>
          <cell r="I83"/>
          <cell r="J83"/>
          <cell r="K83"/>
          <cell r="L83"/>
          <cell r="M83"/>
          <cell r="N83"/>
          <cell r="O83"/>
          <cell r="P83"/>
          <cell r="Q83"/>
          <cell r="R83"/>
          <cell r="S83"/>
          <cell r="T83"/>
          <cell r="U83">
            <v>727696</v>
          </cell>
          <cell r="V83"/>
          <cell r="W83"/>
          <cell r="X83"/>
          <cell r="Y83">
            <v>727696</v>
          </cell>
          <cell r="Z83"/>
          <cell r="AA83" t="str">
            <v>SANDOWN NEW WTW</v>
          </cell>
          <cell r="AB83">
            <v>727696</v>
          </cell>
          <cell r="AC83">
            <v>1</v>
          </cell>
          <cell r="AD83" t="str">
            <v/>
          </cell>
          <cell r="AE83">
            <v>0</v>
          </cell>
          <cell r="AF83">
            <v>0</v>
          </cell>
        </row>
        <row r="84">
          <cell r="B84" t="str">
            <v>COLDHARBOUR WTW</v>
          </cell>
          <cell r="C84"/>
          <cell r="D84"/>
          <cell r="E84"/>
          <cell r="F84"/>
          <cell r="G84"/>
          <cell r="H84"/>
          <cell r="I84"/>
          <cell r="J84">
            <v>129370</v>
          </cell>
          <cell r="K84"/>
          <cell r="L84"/>
          <cell r="M84"/>
          <cell r="N84"/>
          <cell r="O84">
            <v>56789</v>
          </cell>
          <cell r="P84"/>
          <cell r="Q84"/>
          <cell r="R84"/>
          <cell r="S84"/>
          <cell r="T84"/>
          <cell r="U84"/>
          <cell r="V84">
            <v>7470</v>
          </cell>
          <cell r="W84"/>
          <cell r="X84"/>
          <cell r="Y84">
            <v>193629</v>
          </cell>
          <cell r="Z84"/>
          <cell r="AA84" t="str">
            <v>GODDARDS GREEN WTW</v>
          </cell>
          <cell r="AB84">
            <v>129370</v>
          </cell>
          <cell r="AC84">
            <v>0.66813338911010234</v>
          </cell>
          <cell r="AD84" t="str">
            <v>HORSHAM NEW WTW</v>
          </cell>
          <cell r="AE84">
            <v>56789</v>
          </cell>
          <cell r="AF84">
            <v>0.29328767901502356</v>
          </cell>
        </row>
        <row r="85">
          <cell r="B85" t="str">
            <v>BARNS GREEN WTW</v>
          </cell>
          <cell r="C85"/>
          <cell r="D85"/>
          <cell r="E85"/>
          <cell r="F85"/>
          <cell r="G85"/>
          <cell r="H85"/>
          <cell r="I85"/>
          <cell r="J85">
            <v>874628</v>
          </cell>
          <cell r="K85"/>
          <cell r="L85"/>
          <cell r="M85"/>
          <cell r="N85"/>
          <cell r="O85"/>
          <cell r="P85"/>
          <cell r="Q85"/>
          <cell r="R85"/>
          <cell r="S85"/>
          <cell r="T85"/>
          <cell r="U85"/>
          <cell r="V85"/>
          <cell r="W85"/>
          <cell r="X85"/>
          <cell r="Y85">
            <v>874628</v>
          </cell>
          <cell r="Z85"/>
          <cell r="AA85" t="str">
            <v>GODDARDS GREEN WTW</v>
          </cell>
          <cell r="AB85">
            <v>874628</v>
          </cell>
          <cell r="AC85">
            <v>1</v>
          </cell>
          <cell r="AD85" t="str">
            <v/>
          </cell>
          <cell r="AE85">
            <v>0</v>
          </cell>
          <cell r="AF85">
            <v>0</v>
          </cell>
        </row>
        <row r="86">
          <cell r="B86" t="str">
            <v>CHICHESTER WTW</v>
          </cell>
          <cell r="C86"/>
          <cell r="D86"/>
          <cell r="E86">
            <v>23649735</v>
          </cell>
          <cell r="F86"/>
          <cell r="G86"/>
          <cell r="H86"/>
          <cell r="I86"/>
          <cell r="J86"/>
          <cell r="K86"/>
          <cell r="L86"/>
          <cell r="M86"/>
          <cell r="N86"/>
          <cell r="O86"/>
          <cell r="P86"/>
          <cell r="Q86"/>
          <cell r="R86"/>
          <cell r="S86"/>
          <cell r="T86"/>
          <cell r="U86"/>
          <cell r="V86"/>
          <cell r="W86">
            <v>381542</v>
          </cell>
          <cell r="X86"/>
          <cell r="Y86">
            <v>24031277</v>
          </cell>
          <cell r="Z86"/>
          <cell r="AA86" t="str">
            <v>BUDDS FARM HAVANT WTW</v>
          </cell>
          <cell r="AB86">
            <v>23649735</v>
          </cell>
          <cell r="AC86">
            <v>0.98412310756519517</v>
          </cell>
          <cell r="AD86" t="str">
            <v>SLOWHILL COPSE MARCHWOOD WTW</v>
          </cell>
          <cell r="AE86">
            <v>381542</v>
          </cell>
          <cell r="AF86">
            <v>1.5876892434804859E-2</v>
          </cell>
        </row>
        <row r="87">
          <cell r="B87" t="str">
            <v>PYECOMBE WEST WTW</v>
          </cell>
          <cell r="C87"/>
          <cell r="D87"/>
          <cell r="E87">
            <v>21027</v>
          </cell>
          <cell r="F87"/>
          <cell r="G87"/>
          <cell r="H87"/>
          <cell r="I87"/>
          <cell r="J87">
            <v>393741</v>
          </cell>
          <cell r="K87"/>
          <cell r="L87"/>
          <cell r="M87"/>
          <cell r="N87"/>
          <cell r="O87"/>
          <cell r="P87"/>
          <cell r="Q87"/>
          <cell r="R87"/>
          <cell r="S87"/>
          <cell r="T87"/>
          <cell r="U87"/>
          <cell r="V87">
            <v>13530</v>
          </cell>
          <cell r="W87"/>
          <cell r="X87"/>
          <cell r="Y87">
            <v>428298</v>
          </cell>
          <cell r="Z87"/>
          <cell r="AA87" t="str">
            <v>GODDARDS GREEN WTW</v>
          </cell>
          <cell r="AB87">
            <v>393741</v>
          </cell>
          <cell r="AC87">
            <v>0.9193155233038679</v>
          </cell>
          <cell r="AD87" t="str">
            <v>BUDDS FARM HAVANT WTW</v>
          </cell>
          <cell r="AE87">
            <v>21027</v>
          </cell>
          <cell r="AF87">
            <v>4.9094322177549277E-2</v>
          </cell>
        </row>
        <row r="88">
          <cell r="B88" t="str">
            <v>ALFRISTON WTW</v>
          </cell>
          <cell r="C88"/>
          <cell r="D88"/>
          <cell r="E88"/>
          <cell r="F88"/>
          <cell r="G88"/>
          <cell r="H88"/>
          <cell r="I88"/>
          <cell r="J88"/>
          <cell r="K88"/>
          <cell r="L88"/>
          <cell r="M88">
            <v>819923</v>
          </cell>
          <cell r="N88"/>
          <cell r="O88"/>
          <cell r="P88"/>
          <cell r="Q88"/>
          <cell r="R88"/>
          <cell r="S88"/>
          <cell r="T88"/>
          <cell r="U88"/>
          <cell r="V88"/>
          <cell r="W88"/>
          <cell r="X88"/>
          <cell r="Y88">
            <v>819923</v>
          </cell>
          <cell r="Z88"/>
          <cell r="AA88" t="str">
            <v>HAILSHAM NORTH WTW</v>
          </cell>
          <cell r="AB88">
            <v>819923</v>
          </cell>
          <cell r="AC88">
            <v>1</v>
          </cell>
          <cell r="AD88" t="str">
            <v/>
          </cell>
          <cell r="AE88">
            <v>0</v>
          </cell>
          <cell r="AF88">
            <v>0</v>
          </cell>
        </row>
        <row r="89">
          <cell r="B89" t="str">
            <v>ELSTED WTW</v>
          </cell>
          <cell r="C89"/>
          <cell r="D89"/>
          <cell r="E89">
            <v>36485</v>
          </cell>
          <cell r="F89"/>
          <cell r="G89"/>
          <cell r="H89"/>
          <cell r="I89"/>
          <cell r="J89">
            <v>10995</v>
          </cell>
          <cell r="K89"/>
          <cell r="L89"/>
          <cell r="M89"/>
          <cell r="N89"/>
          <cell r="O89"/>
          <cell r="P89"/>
          <cell r="Q89"/>
          <cell r="R89"/>
          <cell r="S89"/>
          <cell r="T89"/>
          <cell r="U89"/>
          <cell r="V89"/>
          <cell r="W89"/>
          <cell r="X89"/>
          <cell r="Y89">
            <v>47480</v>
          </cell>
          <cell r="Z89"/>
          <cell r="AA89" t="str">
            <v>BUDDS FARM HAVANT WTW</v>
          </cell>
          <cell r="AB89">
            <v>36485</v>
          </cell>
          <cell r="AC89">
            <v>0.76842881213142378</v>
          </cell>
          <cell r="AD89" t="str">
            <v>GODDARDS GREEN WTW</v>
          </cell>
          <cell r="AE89">
            <v>10995</v>
          </cell>
          <cell r="AF89">
            <v>0.23157118786857625</v>
          </cell>
        </row>
        <row r="90">
          <cell r="B90" t="str">
            <v>ROGATE WTW</v>
          </cell>
          <cell r="C90"/>
          <cell r="D90"/>
          <cell r="E90">
            <v>449704.6</v>
          </cell>
          <cell r="F90"/>
          <cell r="G90"/>
          <cell r="H90"/>
          <cell r="I90"/>
          <cell r="J90">
            <v>9262</v>
          </cell>
          <cell r="K90"/>
          <cell r="L90"/>
          <cell r="M90"/>
          <cell r="N90"/>
          <cell r="O90"/>
          <cell r="P90"/>
          <cell r="Q90"/>
          <cell r="R90"/>
          <cell r="S90"/>
          <cell r="T90"/>
          <cell r="U90"/>
          <cell r="V90"/>
          <cell r="W90"/>
          <cell r="X90"/>
          <cell r="Y90">
            <v>458966.6</v>
          </cell>
          <cell r="Z90"/>
          <cell r="AA90" t="str">
            <v>BUDDS FARM HAVANT WTW</v>
          </cell>
          <cell r="AB90">
            <v>449704.6</v>
          </cell>
          <cell r="AC90">
            <v>0.97981988231823403</v>
          </cell>
          <cell r="AD90" t="str">
            <v>GODDARDS GREEN WTW</v>
          </cell>
          <cell r="AE90">
            <v>9262</v>
          </cell>
          <cell r="AF90">
            <v>2.018011768176595E-2</v>
          </cell>
        </row>
        <row r="91">
          <cell r="B91" t="str">
            <v>ST HELENS WTW</v>
          </cell>
          <cell r="C91"/>
          <cell r="D91"/>
          <cell r="E91">
            <v>24016</v>
          </cell>
          <cell r="F91"/>
          <cell r="G91"/>
          <cell r="H91"/>
          <cell r="I91"/>
          <cell r="J91"/>
          <cell r="K91"/>
          <cell r="L91"/>
          <cell r="M91"/>
          <cell r="N91"/>
          <cell r="O91"/>
          <cell r="P91"/>
          <cell r="Q91"/>
          <cell r="R91"/>
          <cell r="S91"/>
          <cell r="T91"/>
          <cell r="U91">
            <v>1358175</v>
          </cell>
          <cell r="V91"/>
          <cell r="W91"/>
          <cell r="X91"/>
          <cell r="Y91">
            <v>1382191</v>
          </cell>
          <cell r="Z91"/>
          <cell r="AA91" t="str">
            <v>SANDOWN NEW WTW</v>
          </cell>
          <cell r="AB91">
            <v>1358175</v>
          </cell>
          <cell r="AC91">
            <v>0.98262468790492774</v>
          </cell>
          <cell r="AD91" t="str">
            <v>BUDDS FARM HAVANT WTW</v>
          </cell>
          <cell r="AE91">
            <v>24016</v>
          </cell>
          <cell r="AF91">
            <v>1.7375312095072246E-2</v>
          </cell>
        </row>
        <row r="92">
          <cell r="B92" t="str">
            <v>HIGHBROOK WTW</v>
          </cell>
          <cell r="C92"/>
          <cell r="D92"/>
          <cell r="E92"/>
          <cell r="F92"/>
          <cell r="G92"/>
          <cell r="H92"/>
          <cell r="I92"/>
          <cell r="J92">
            <v>18829</v>
          </cell>
          <cell r="K92"/>
          <cell r="L92"/>
          <cell r="M92"/>
          <cell r="N92"/>
          <cell r="O92"/>
          <cell r="P92"/>
          <cell r="Q92"/>
          <cell r="R92"/>
          <cell r="S92"/>
          <cell r="T92"/>
          <cell r="U92"/>
          <cell r="V92">
            <v>89911</v>
          </cell>
          <cell r="W92"/>
          <cell r="X92"/>
          <cell r="Y92">
            <v>108740</v>
          </cell>
          <cell r="Z92"/>
          <cell r="AA92" t="str">
            <v>SCAYNES HILL WTW</v>
          </cell>
          <cell r="AB92">
            <v>89911</v>
          </cell>
          <cell r="AC92">
            <v>0.82684384771013431</v>
          </cell>
          <cell r="AD92" t="str">
            <v>GODDARDS GREEN WTW</v>
          </cell>
          <cell r="AE92">
            <v>18829</v>
          </cell>
          <cell r="AF92">
            <v>0.17315615228986572</v>
          </cell>
        </row>
        <row r="93">
          <cell r="B93" t="str">
            <v>WASHWELL LANE WADHURST WTW</v>
          </cell>
          <cell r="C93"/>
          <cell r="D93"/>
          <cell r="E93"/>
          <cell r="F93"/>
          <cell r="G93"/>
          <cell r="H93"/>
          <cell r="I93"/>
          <cell r="J93">
            <v>18345</v>
          </cell>
          <cell r="K93"/>
          <cell r="L93"/>
          <cell r="M93">
            <v>1079086</v>
          </cell>
          <cell r="N93"/>
          <cell r="O93"/>
          <cell r="P93"/>
          <cell r="Q93"/>
          <cell r="R93"/>
          <cell r="S93"/>
          <cell r="T93"/>
          <cell r="U93"/>
          <cell r="V93"/>
          <cell r="W93"/>
          <cell r="X93"/>
          <cell r="Y93">
            <v>1097431</v>
          </cell>
          <cell r="Z93"/>
          <cell r="AA93" t="str">
            <v>HAILSHAM NORTH WTW</v>
          </cell>
          <cell r="AB93">
            <v>1079086</v>
          </cell>
          <cell r="AC93">
            <v>0.98328368708374381</v>
          </cell>
          <cell r="AD93" t="str">
            <v>GODDARDS GREEN WTW</v>
          </cell>
          <cell r="AE93">
            <v>18345</v>
          </cell>
          <cell r="AF93">
            <v>1.6716312916256238E-2</v>
          </cell>
        </row>
        <row r="94">
          <cell r="B94" t="str">
            <v>HANNINGTON WTW</v>
          </cell>
          <cell r="C94"/>
          <cell r="D94"/>
          <cell r="E94">
            <v>15491</v>
          </cell>
          <cell r="F94"/>
          <cell r="G94">
            <v>78551</v>
          </cell>
          <cell r="H94"/>
          <cell r="I94"/>
          <cell r="J94"/>
          <cell r="K94"/>
          <cell r="L94"/>
          <cell r="M94"/>
          <cell r="N94"/>
          <cell r="O94"/>
          <cell r="P94"/>
          <cell r="Q94"/>
          <cell r="R94"/>
          <cell r="S94"/>
          <cell r="T94"/>
          <cell r="U94"/>
          <cell r="V94"/>
          <cell r="W94">
            <v>108354</v>
          </cell>
          <cell r="X94"/>
          <cell r="Y94">
            <v>202396</v>
          </cell>
          <cell r="Z94"/>
          <cell r="AA94" t="str">
            <v>SLOWHILL COPSE MARCHWOOD WTW</v>
          </cell>
          <cell r="AB94">
            <v>108354</v>
          </cell>
          <cell r="AC94">
            <v>0.5353564299689717</v>
          </cell>
          <cell r="AD94" t="str">
            <v>CHICKENHALL EASTLEIGH WTW</v>
          </cell>
          <cell r="AE94">
            <v>78551</v>
          </cell>
          <cell r="AF94">
            <v>0.3881054961560505</v>
          </cell>
        </row>
        <row r="95">
          <cell r="B95" t="str">
            <v>UNDERHILL GOUDHURST WTW</v>
          </cell>
          <cell r="C95"/>
          <cell r="D95"/>
          <cell r="E95"/>
          <cell r="F95"/>
          <cell r="G95"/>
          <cell r="H95"/>
          <cell r="I95"/>
          <cell r="J95"/>
          <cell r="K95"/>
          <cell r="L95"/>
          <cell r="M95"/>
          <cell r="N95">
            <v>15094</v>
          </cell>
          <cell r="O95"/>
          <cell r="P95"/>
          <cell r="Q95"/>
          <cell r="R95"/>
          <cell r="S95"/>
          <cell r="T95"/>
          <cell r="U95"/>
          <cell r="V95"/>
          <cell r="W95"/>
          <cell r="X95"/>
          <cell r="Y95">
            <v>15094</v>
          </cell>
          <cell r="Z95"/>
          <cell r="AA95" t="str">
            <v>HAM HILL WTW</v>
          </cell>
          <cell r="AB95">
            <v>15094</v>
          </cell>
          <cell r="AC95">
            <v>1</v>
          </cell>
          <cell r="AD95" t="str">
            <v/>
          </cell>
          <cell r="AE95">
            <v>0</v>
          </cell>
          <cell r="AF95">
            <v>0</v>
          </cell>
        </row>
        <row r="96">
          <cell r="B96" t="str">
            <v>COOKSBRIDGE WTW</v>
          </cell>
          <cell r="C96"/>
          <cell r="D96"/>
          <cell r="E96"/>
          <cell r="F96"/>
          <cell r="G96"/>
          <cell r="H96"/>
          <cell r="I96"/>
          <cell r="J96">
            <v>72285</v>
          </cell>
          <cell r="K96"/>
          <cell r="L96"/>
          <cell r="M96"/>
          <cell r="N96"/>
          <cell r="O96"/>
          <cell r="P96"/>
          <cell r="Q96"/>
          <cell r="R96"/>
          <cell r="S96"/>
          <cell r="T96"/>
          <cell r="U96"/>
          <cell r="V96">
            <v>713758</v>
          </cell>
          <cell r="W96"/>
          <cell r="X96"/>
          <cell r="Y96">
            <v>786043</v>
          </cell>
          <cell r="Z96"/>
          <cell r="AA96" t="str">
            <v>SCAYNES HILL WTW</v>
          </cell>
          <cell r="AB96">
            <v>713758</v>
          </cell>
          <cell r="AC96">
            <v>0.9080393820694288</v>
          </cell>
          <cell r="AD96" t="str">
            <v>GODDARDS GREEN WTW</v>
          </cell>
          <cell r="AE96">
            <v>72285</v>
          </cell>
          <cell r="AF96">
            <v>9.1960617930571226E-2</v>
          </cell>
        </row>
        <row r="97">
          <cell r="B97" t="str">
            <v>BEAULIEU HUMMICKS WTW</v>
          </cell>
          <cell r="C97"/>
          <cell r="D97"/>
          <cell r="E97"/>
          <cell r="F97"/>
          <cell r="G97"/>
          <cell r="H97"/>
          <cell r="I97"/>
          <cell r="J97"/>
          <cell r="K97"/>
          <cell r="L97"/>
          <cell r="M97"/>
          <cell r="N97"/>
          <cell r="O97"/>
          <cell r="P97"/>
          <cell r="Q97"/>
          <cell r="R97"/>
          <cell r="S97"/>
          <cell r="T97"/>
          <cell r="U97"/>
          <cell r="V97"/>
          <cell r="W97">
            <v>13942</v>
          </cell>
          <cell r="X97"/>
          <cell r="Y97">
            <v>13942</v>
          </cell>
          <cell r="Z97"/>
          <cell r="AA97" t="str">
            <v>SLOWHILL COPSE MARCHWOOD WTW</v>
          </cell>
          <cell r="AB97">
            <v>13942</v>
          </cell>
          <cell r="AC97">
            <v>1</v>
          </cell>
          <cell r="AD97" t="str">
            <v/>
          </cell>
          <cell r="AE97">
            <v>0</v>
          </cell>
          <cell r="AF97">
            <v>0</v>
          </cell>
        </row>
        <row r="98">
          <cell r="B98" t="str">
            <v>RODMELL WTW</v>
          </cell>
          <cell r="C98"/>
          <cell r="D98"/>
          <cell r="E98"/>
          <cell r="F98"/>
          <cell r="G98"/>
          <cell r="H98"/>
          <cell r="I98"/>
          <cell r="J98">
            <v>417887</v>
          </cell>
          <cell r="K98"/>
          <cell r="L98"/>
          <cell r="M98"/>
          <cell r="N98"/>
          <cell r="O98"/>
          <cell r="P98"/>
          <cell r="Q98"/>
          <cell r="R98"/>
          <cell r="S98"/>
          <cell r="T98"/>
          <cell r="U98"/>
          <cell r="V98"/>
          <cell r="W98"/>
          <cell r="X98"/>
          <cell r="Y98">
            <v>417887</v>
          </cell>
          <cell r="Z98"/>
          <cell r="AA98" t="str">
            <v>GODDARDS GREEN WTW</v>
          </cell>
          <cell r="AB98">
            <v>417887</v>
          </cell>
          <cell r="AC98">
            <v>1</v>
          </cell>
          <cell r="AD98" t="str">
            <v/>
          </cell>
          <cell r="AE98">
            <v>0</v>
          </cell>
          <cell r="AF98">
            <v>0</v>
          </cell>
        </row>
        <row r="99">
          <cell r="B99" t="str">
            <v>STOCKBRIDGE WTW</v>
          </cell>
          <cell r="C99"/>
          <cell r="D99"/>
          <cell r="E99"/>
          <cell r="F99"/>
          <cell r="G99"/>
          <cell r="H99"/>
          <cell r="I99"/>
          <cell r="J99"/>
          <cell r="K99"/>
          <cell r="L99"/>
          <cell r="M99"/>
          <cell r="N99"/>
          <cell r="O99"/>
          <cell r="P99"/>
          <cell r="Q99"/>
          <cell r="R99"/>
          <cell r="S99"/>
          <cell r="T99"/>
          <cell r="U99"/>
          <cell r="V99"/>
          <cell r="W99">
            <v>275574</v>
          </cell>
          <cell r="X99"/>
          <cell r="Y99">
            <v>275574</v>
          </cell>
          <cell r="Z99"/>
          <cell r="AA99" t="str">
            <v>SLOWHILL COPSE MARCHWOOD WTW</v>
          </cell>
          <cell r="AB99">
            <v>275574</v>
          </cell>
          <cell r="AC99">
            <v>1</v>
          </cell>
          <cell r="AD99" t="str">
            <v/>
          </cell>
          <cell r="AE99">
            <v>0</v>
          </cell>
          <cell r="AF99">
            <v>0</v>
          </cell>
        </row>
        <row r="100">
          <cell r="B100" t="str">
            <v>NORTHFLEET WTW</v>
          </cell>
          <cell r="C100"/>
          <cell r="D100"/>
          <cell r="E100"/>
          <cell r="F100">
            <v>61420</v>
          </cell>
          <cell r="G100"/>
          <cell r="H100"/>
          <cell r="I100"/>
          <cell r="J100"/>
          <cell r="K100"/>
          <cell r="L100">
            <v>15548858</v>
          </cell>
          <cell r="M100"/>
          <cell r="N100">
            <v>1435128</v>
          </cell>
          <cell r="O100"/>
          <cell r="P100"/>
          <cell r="Q100"/>
          <cell r="R100"/>
          <cell r="S100"/>
          <cell r="T100"/>
          <cell r="U100"/>
          <cell r="V100"/>
          <cell r="W100"/>
          <cell r="X100"/>
          <cell r="Y100">
            <v>17045406</v>
          </cell>
          <cell r="Z100"/>
          <cell r="AA100" t="str">
            <v>GRAVESEND TSST WTW</v>
          </cell>
          <cell r="AB100">
            <v>15548858</v>
          </cell>
          <cell r="AC100">
            <v>0.91220226728539056</v>
          </cell>
          <cell r="AD100" t="str">
            <v>HAM HILL WTW</v>
          </cell>
          <cell r="AE100">
            <v>1435128</v>
          </cell>
          <cell r="AF100">
            <v>8.4194415785696156E-2</v>
          </cell>
        </row>
        <row r="101">
          <cell r="B101" t="str">
            <v>SHORWELL WTW</v>
          </cell>
          <cell r="C101"/>
          <cell r="D101"/>
          <cell r="E101">
            <v>52497</v>
          </cell>
          <cell r="F101"/>
          <cell r="G101"/>
          <cell r="H101"/>
          <cell r="I101"/>
          <cell r="J101"/>
          <cell r="K101"/>
          <cell r="L101"/>
          <cell r="M101"/>
          <cell r="N101"/>
          <cell r="O101"/>
          <cell r="P101"/>
          <cell r="Q101"/>
          <cell r="R101"/>
          <cell r="S101"/>
          <cell r="T101"/>
          <cell r="U101">
            <v>898874</v>
          </cell>
          <cell r="V101"/>
          <cell r="W101">
            <v>7606</v>
          </cell>
          <cell r="X101"/>
          <cell r="Y101">
            <v>958977</v>
          </cell>
          <cell r="Z101"/>
          <cell r="AA101" t="str">
            <v>SANDOWN NEW WTW</v>
          </cell>
          <cell r="AB101">
            <v>898874</v>
          </cell>
          <cell r="AC101">
            <v>0.9373259212681847</v>
          </cell>
          <cell r="AD101" t="str">
            <v>BUDDS FARM HAVANT WTW</v>
          </cell>
          <cell r="AE101">
            <v>52497</v>
          </cell>
          <cell r="AF101">
            <v>5.4742710200557466E-2</v>
          </cell>
        </row>
        <row r="102">
          <cell r="B102" t="str">
            <v>SANDHURST WTW</v>
          </cell>
          <cell r="C102"/>
          <cell r="D102"/>
          <cell r="E102"/>
          <cell r="F102"/>
          <cell r="G102"/>
          <cell r="H102"/>
          <cell r="I102"/>
          <cell r="J102"/>
          <cell r="K102"/>
          <cell r="L102"/>
          <cell r="M102"/>
          <cell r="N102">
            <v>31787</v>
          </cell>
          <cell r="O102"/>
          <cell r="P102"/>
          <cell r="Q102"/>
          <cell r="R102"/>
          <cell r="S102"/>
          <cell r="T102"/>
          <cell r="U102"/>
          <cell r="V102"/>
          <cell r="W102"/>
          <cell r="X102"/>
          <cell r="Y102">
            <v>31787</v>
          </cell>
          <cell r="Z102"/>
          <cell r="AA102" t="str">
            <v>HAM HILL WTW</v>
          </cell>
          <cell r="AB102">
            <v>31787</v>
          </cell>
          <cell r="AC102">
            <v>1</v>
          </cell>
          <cell r="AD102" t="str">
            <v/>
          </cell>
          <cell r="AE102">
            <v>0</v>
          </cell>
          <cell r="AF102">
            <v>0</v>
          </cell>
        </row>
        <row r="103">
          <cell r="B103" t="str">
            <v>STOKE WTW</v>
          </cell>
          <cell r="C103"/>
          <cell r="D103"/>
          <cell r="E103"/>
          <cell r="F103"/>
          <cell r="G103"/>
          <cell r="H103"/>
          <cell r="I103"/>
          <cell r="J103"/>
          <cell r="K103"/>
          <cell r="L103"/>
          <cell r="M103"/>
          <cell r="N103">
            <v>201021</v>
          </cell>
          <cell r="O103"/>
          <cell r="P103"/>
          <cell r="Q103"/>
          <cell r="R103"/>
          <cell r="S103"/>
          <cell r="T103"/>
          <cell r="U103"/>
          <cell r="V103"/>
          <cell r="W103"/>
          <cell r="X103"/>
          <cell r="Y103">
            <v>201021</v>
          </cell>
          <cell r="Z103"/>
          <cell r="AA103" t="str">
            <v>HAM HILL WTW</v>
          </cell>
          <cell r="AB103">
            <v>201021</v>
          </cell>
          <cell r="AC103">
            <v>1</v>
          </cell>
          <cell r="AD103" t="str">
            <v/>
          </cell>
          <cell r="AE103">
            <v>0</v>
          </cell>
          <cell r="AF103">
            <v>0</v>
          </cell>
        </row>
        <row r="104">
          <cell r="B104" t="str">
            <v>WINEHAM WTW</v>
          </cell>
          <cell r="C104"/>
          <cell r="D104"/>
          <cell r="E104"/>
          <cell r="F104"/>
          <cell r="G104"/>
          <cell r="H104"/>
          <cell r="I104"/>
          <cell r="J104">
            <v>61721</v>
          </cell>
          <cell r="K104"/>
          <cell r="L104"/>
          <cell r="M104"/>
          <cell r="N104"/>
          <cell r="O104"/>
          <cell r="P104"/>
          <cell r="Q104"/>
          <cell r="R104"/>
          <cell r="S104"/>
          <cell r="T104"/>
          <cell r="U104"/>
          <cell r="V104"/>
          <cell r="W104"/>
          <cell r="X104"/>
          <cell r="Y104">
            <v>61721</v>
          </cell>
          <cell r="Z104"/>
          <cell r="AA104" t="str">
            <v>GODDARDS GREEN WTW</v>
          </cell>
          <cell r="AB104">
            <v>61721</v>
          </cell>
          <cell r="AC104">
            <v>1</v>
          </cell>
          <cell r="AD104" t="str">
            <v/>
          </cell>
          <cell r="AE104">
            <v>0</v>
          </cell>
          <cell r="AF104">
            <v>0</v>
          </cell>
        </row>
        <row r="105">
          <cell r="B105" t="str">
            <v>LOXWOOD WTW</v>
          </cell>
          <cell r="C105"/>
          <cell r="D105"/>
          <cell r="E105">
            <v>44775</v>
          </cell>
          <cell r="F105"/>
          <cell r="G105"/>
          <cell r="H105"/>
          <cell r="I105"/>
          <cell r="J105">
            <v>2784422</v>
          </cell>
          <cell r="K105"/>
          <cell r="L105"/>
          <cell r="M105"/>
          <cell r="N105"/>
          <cell r="O105">
            <v>36400</v>
          </cell>
          <cell r="P105"/>
          <cell r="Q105"/>
          <cell r="R105">
            <v>18200</v>
          </cell>
          <cell r="S105"/>
          <cell r="T105"/>
          <cell r="U105"/>
          <cell r="V105"/>
          <cell r="W105"/>
          <cell r="X105"/>
          <cell r="Y105">
            <v>2883797</v>
          </cell>
          <cell r="Z105"/>
          <cell r="AA105" t="str">
            <v>GODDARDS GREEN WTW</v>
          </cell>
          <cell r="AB105">
            <v>2784422</v>
          </cell>
          <cell r="AC105">
            <v>0.96554022353168412</v>
          </cell>
          <cell r="AD105" t="str">
            <v>BUDDS FARM HAVANT WTW</v>
          </cell>
          <cell r="AE105">
            <v>44775</v>
          </cell>
          <cell r="AF105">
            <v>1.5526404944592146E-2</v>
          </cell>
        </row>
        <row r="106">
          <cell r="B106" t="str">
            <v>LUDGERSHALL WTW</v>
          </cell>
          <cell r="C106"/>
          <cell r="D106"/>
          <cell r="E106">
            <v>28109</v>
          </cell>
          <cell r="F106"/>
          <cell r="G106"/>
          <cell r="H106"/>
          <cell r="I106"/>
          <cell r="J106"/>
          <cell r="K106"/>
          <cell r="L106"/>
          <cell r="M106"/>
          <cell r="N106"/>
          <cell r="O106"/>
          <cell r="P106"/>
          <cell r="Q106"/>
          <cell r="R106"/>
          <cell r="S106"/>
          <cell r="T106"/>
          <cell r="U106"/>
          <cell r="V106"/>
          <cell r="W106">
            <v>1514084</v>
          </cell>
          <cell r="X106"/>
          <cell r="Y106">
            <v>1542193</v>
          </cell>
          <cell r="Z106"/>
          <cell r="AA106" t="str">
            <v>SLOWHILL COPSE MARCHWOOD WTW</v>
          </cell>
          <cell r="AB106">
            <v>1514084</v>
          </cell>
          <cell r="AC106">
            <v>0.98177335780930142</v>
          </cell>
          <cell r="AD106" t="str">
            <v>BUDDS FARM HAVANT WTW</v>
          </cell>
          <cell r="AE106">
            <v>28109</v>
          </cell>
          <cell r="AF106">
            <v>1.8226642190698569E-2</v>
          </cell>
        </row>
        <row r="107">
          <cell r="B107" t="str">
            <v>HOOE WTW</v>
          </cell>
          <cell r="C107"/>
          <cell r="D107"/>
          <cell r="E107"/>
          <cell r="F107"/>
          <cell r="G107"/>
          <cell r="H107"/>
          <cell r="I107"/>
          <cell r="J107">
            <v>19687</v>
          </cell>
          <cell r="K107"/>
          <cell r="L107"/>
          <cell r="M107">
            <v>2111877</v>
          </cell>
          <cell r="N107"/>
          <cell r="O107"/>
          <cell r="P107"/>
          <cell r="Q107"/>
          <cell r="R107"/>
          <cell r="S107"/>
          <cell r="T107"/>
          <cell r="U107"/>
          <cell r="V107"/>
          <cell r="W107"/>
          <cell r="X107"/>
          <cell r="Y107">
            <v>2131564</v>
          </cell>
          <cell r="Z107"/>
          <cell r="AA107" t="str">
            <v>HAILSHAM NORTH WTW</v>
          </cell>
          <cell r="AB107">
            <v>2111877</v>
          </cell>
          <cell r="AC107">
            <v>0.99076405869117701</v>
          </cell>
          <cell r="AD107" t="str">
            <v>GODDARDS GREEN WTW</v>
          </cell>
          <cell r="AE107">
            <v>19687</v>
          </cell>
          <cell r="AF107">
            <v>9.2359413088230046E-3</v>
          </cell>
        </row>
        <row r="108">
          <cell r="B108" t="str">
            <v>CHEPHURST COPSE RUDGWICK WTW</v>
          </cell>
          <cell r="C108"/>
          <cell r="D108"/>
          <cell r="E108"/>
          <cell r="F108"/>
          <cell r="G108"/>
          <cell r="H108"/>
          <cell r="I108"/>
          <cell r="J108">
            <v>1370113</v>
          </cell>
          <cell r="K108"/>
          <cell r="L108"/>
          <cell r="M108"/>
          <cell r="N108"/>
          <cell r="O108"/>
          <cell r="P108"/>
          <cell r="Q108"/>
          <cell r="R108"/>
          <cell r="S108"/>
          <cell r="T108"/>
          <cell r="U108"/>
          <cell r="V108"/>
          <cell r="W108"/>
          <cell r="X108"/>
          <cell r="Y108">
            <v>1370113</v>
          </cell>
          <cell r="Z108"/>
          <cell r="AA108" t="str">
            <v>GODDARDS GREEN WTW</v>
          </cell>
          <cell r="AB108">
            <v>1370113</v>
          </cell>
          <cell r="AC108">
            <v>1</v>
          </cell>
          <cell r="AD108" t="str">
            <v/>
          </cell>
          <cell r="AE108">
            <v>0</v>
          </cell>
          <cell r="AF108">
            <v>0</v>
          </cell>
        </row>
        <row r="109">
          <cell r="B109" t="str">
            <v>DUNBRIDGE WTW</v>
          </cell>
          <cell r="C109"/>
          <cell r="D109"/>
          <cell r="E109"/>
          <cell r="F109"/>
          <cell r="G109"/>
          <cell r="H109"/>
          <cell r="I109"/>
          <cell r="J109"/>
          <cell r="K109"/>
          <cell r="L109"/>
          <cell r="M109"/>
          <cell r="N109"/>
          <cell r="O109"/>
          <cell r="P109"/>
          <cell r="Q109"/>
          <cell r="R109"/>
          <cell r="S109"/>
          <cell r="T109"/>
          <cell r="U109"/>
          <cell r="V109"/>
          <cell r="W109">
            <v>242472</v>
          </cell>
          <cell r="X109"/>
          <cell r="Y109">
            <v>242472</v>
          </cell>
          <cell r="Z109"/>
          <cell r="AA109" t="str">
            <v>SLOWHILL COPSE MARCHWOOD WTW</v>
          </cell>
          <cell r="AB109">
            <v>242472</v>
          </cell>
          <cell r="AC109">
            <v>1</v>
          </cell>
          <cell r="AD109" t="str">
            <v/>
          </cell>
          <cell r="AE109">
            <v>0</v>
          </cell>
          <cell r="AF109">
            <v>0</v>
          </cell>
        </row>
        <row r="110">
          <cell r="B110" t="str">
            <v>HIGH HALDEN WTW</v>
          </cell>
          <cell r="C110"/>
          <cell r="D110"/>
          <cell r="E110"/>
          <cell r="F110"/>
          <cell r="G110"/>
          <cell r="H110"/>
          <cell r="I110"/>
          <cell r="J110"/>
          <cell r="K110"/>
          <cell r="L110"/>
          <cell r="M110"/>
          <cell r="N110">
            <v>14436</v>
          </cell>
          <cell r="O110"/>
          <cell r="P110"/>
          <cell r="Q110"/>
          <cell r="R110"/>
          <cell r="S110"/>
          <cell r="T110"/>
          <cell r="U110"/>
          <cell r="V110"/>
          <cell r="W110"/>
          <cell r="X110"/>
          <cell r="Y110">
            <v>14436</v>
          </cell>
          <cell r="Z110"/>
          <cell r="AA110" t="str">
            <v>HAM HILL WTW</v>
          </cell>
          <cell r="AB110">
            <v>14436</v>
          </cell>
          <cell r="AC110">
            <v>1</v>
          </cell>
          <cell r="AD110" t="str">
            <v/>
          </cell>
          <cell r="AE110">
            <v>0</v>
          </cell>
          <cell r="AF110">
            <v>0</v>
          </cell>
        </row>
        <row r="111">
          <cell r="B111" t="str">
            <v>BANK WTW</v>
          </cell>
          <cell r="C111"/>
          <cell r="D111"/>
          <cell r="E111"/>
          <cell r="F111"/>
          <cell r="G111">
            <v>13600</v>
          </cell>
          <cell r="H111"/>
          <cell r="I111"/>
          <cell r="J111"/>
          <cell r="K111"/>
          <cell r="L111"/>
          <cell r="M111"/>
          <cell r="N111"/>
          <cell r="O111"/>
          <cell r="P111"/>
          <cell r="Q111"/>
          <cell r="R111"/>
          <cell r="S111"/>
          <cell r="T111"/>
          <cell r="U111"/>
          <cell r="V111"/>
          <cell r="W111">
            <v>879287</v>
          </cell>
          <cell r="X111"/>
          <cell r="Y111">
            <v>892887</v>
          </cell>
          <cell r="Z111"/>
          <cell r="AA111" t="str">
            <v>SLOWHILL COPSE MARCHWOOD WTW</v>
          </cell>
          <cell r="AB111">
            <v>879287</v>
          </cell>
          <cell r="AC111">
            <v>0.98476850934104765</v>
          </cell>
          <cell r="AD111" t="str">
            <v>CHICKENHALL EASTLEIGH WTW</v>
          </cell>
          <cell r="AE111">
            <v>13600</v>
          </cell>
          <cell r="AF111">
            <v>1.5231490658952365E-2</v>
          </cell>
        </row>
        <row r="112">
          <cell r="B112" t="str">
            <v>ICKLESHAM WTW</v>
          </cell>
          <cell r="C112"/>
          <cell r="D112"/>
          <cell r="E112"/>
          <cell r="F112"/>
          <cell r="G112"/>
          <cell r="H112"/>
          <cell r="I112"/>
          <cell r="J112">
            <v>36000</v>
          </cell>
          <cell r="K112"/>
          <cell r="L112"/>
          <cell r="M112">
            <v>487280</v>
          </cell>
          <cell r="N112"/>
          <cell r="O112"/>
          <cell r="P112"/>
          <cell r="Q112"/>
          <cell r="R112"/>
          <cell r="S112"/>
          <cell r="T112"/>
          <cell r="U112"/>
          <cell r="V112"/>
          <cell r="W112"/>
          <cell r="X112"/>
          <cell r="Y112">
            <v>523280</v>
          </cell>
          <cell r="Z112"/>
          <cell r="AA112" t="str">
            <v>HAILSHAM NORTH WTW</v>
          </cell>
          <cell r="AB112">
            <v>487280</v>
          </cell>
          <cell r="AC112">
            <v>0.93120317994190493</v>
          </cell>
          <cell r="AD112" t="str">
            <v>GODDARDS GREEN WTW</v>
          </cell>
          <cell r="AE112">
            <v>36000</v>
          </cell>
          <cell r="AF112">
            <v>6.8796820058095093E-2</v>
          </cell>
        </row>
        <row r="113">
          <cell r="B113" t="str">
            <v>FAIRLIGHT WTW</v>
          </cell>
          <cell r="C113"/>
          <cell r="D113"/>
          <cell r="E113"/>
          <cell r="F113"/>
          <cell r="G113"/>
          <cell r="H113"/>
          <cell r="I113"/>
          <cell r="J113"/>
          <cell r="K113"/>
          <cell r="L113"/>
          <cell r="M113">
            <v>213767</v>
          </cell>
          <cell r="N113">
            <v>17060</v>
          </cell>
          <cell r="O113"/>
          <cell r="P113"/>
          <cell r="Q113"/>
          <cell r="R113"/>
          <cell r="S113"/>
          <cell r="T113"/>
          <cell r="U113"/>
          <cell r="V113"/>
          <cell r="W113"/>
          <cell r="X113"/>
          <cell r="Y113">
            <v>230827</v>
          </cell>
          <cell r="Z113"/>
          <cell r="AA113" t="str">
            <v>HAILSHAM NORTH WTW</v>
          </cell>
          <cell r="AB113">
            <v>213767</v>
          </cell>
          <cell r="AC113">
            <v>0.92609183501063563</v>
          </cell>
          <cell r="AD113" t="str">
            <v>HAM HILL WTW</v>
          </cell>
          <cell r="AE113">
            <v>17060</v>
          </cell>
          <cell r="AF113">
            <v>7.3908164989364325E-2</v>
          </cell>
        </row>
        <row r="114">
          <cell r="B114" t="str">
            <v>STUBBS LANE BREDE WTW</v>
          </cell>
          <cell r="C114"/>
          <cell r="D114"/>
          <cell r="E114"/>
          <cell r="F114"/>
          <cell r="G114"/>
          <cell r="H114"/>
          <cell r="I114"/>
          <cell r="J114">
            <v>52982</v>
          </cell>
          <cell r="K114"/>
          <cell r="L114"/>
          <cell r="M114">
            <v>2015797</v>
          </cell>
          <cell r="N114">
            <v>22119</v>
          </cell>
          <cell r="O114"/>
          <cell r="P114"/>
          <cell r="Q114"/>
          <cell r="R114"/>
          <cell r="S114"/>
          <cell r="T114"/>
          <cell r="U114"/>
          <cell r="V114">
            <v>15597</v>
          </cell>
          <cell r="W114"/>
          <cell r="X114"/>
          <cell r="Y114">
            <v>2106495</v>
          </cell>
          <cell r="Z114"/>
          <cell r="AA114" t="str">
            <v>HAILSHAM NORTH WTW</v>
          </cell>
          <cell r="AB114">
            <v>2015797</v>
          </cell>
          <cell r="AC114">
            <v>0.95694364335068438</v>
          </cell>
          <cell r="AD114" t="str">
            <v>GODDARDS GREEN WTW</v>
          </cell>
          <cell r="AE114">
            <v>52982</v>
          </cell>
          <cell r="AF114">
            <v>2.5151733092174441E-2</v>
          </cell>
        </row>
        <row r="115">
          <cell r="B115" t="str">
            <v>THORNHAM WTW</v>
          </cell>
          <cell r="C115"/>
          <cell r="D115">
            <v>546106</v>
          </cell>
          <cell r="E115">
            <v>6819534</v>
          </cell>
          <cell r="F115"/>
          <cell r="G115"/>
          <cell r="H115"/>
          <cell r="I115"/>
          <cell r="J115"/>
          <cell r="K115"/>
          <cell r="L115"/>
          <cell r="M115"/>
          <cell r="N115"/>
          <cell r="O115"/>
          <cell r="P115"/>
          <cell r="Q115"/>
          <cell r="R115"/>
          <cell r="S115"/>
          <cell r="T115"/>
          <cell r="U115"/>
          <cell r="V115"/>
          <cell r="W115">
            <v>7198862</v>
          </cell>
          <cell r="X115"/>
          <cell r="Y115">
            <v>14564502</v>
          </cell>
          <cell r="Z115"/>
          <cell r="AA115" t="str">
            <v>SLOWHILL COPSE MARCHWOOD WTW</v>
          </cell>
          <cell r="AB115">
            <v>7198862</v>
          </cell>
          <cell r="AC115">
            <v>0.49427450385876565</v>
          </cell>
          <cell r="AD115" t="str">
            <v>BUDDS FARM HAVANT WTW</v>
          </cell>
          <cell r="AE115">
            <v>6819534</v>
          </cell>
          <cell r="AF115">
            <v>0.4682298097113104</v>
          </cell>
        </row>
        <row r="116">
          <cell r="B116" t="str">
            <v>NEW ROMNEY WTW</v>
          </cell>
          <cell r="C116"/>
          <cell r="D116"/>
          <cell r="E116"/>
          <cell r="F116">
            <v>28880</v>
          </cell>
          <cell r="G116"/>
          <cell r="H116"/>
          <cell r="I116"/>
          <cell r="J116"/>
          <cell r="K116"/>
          <cell r="L116"/>
          <cell r="M116">
            <v>29066</v>
          </cell>
          <cell r="N116"/>
          <cell r="O116"/>
          <cell r="P116"/>
          <cell r="Q116"/>
          <cell r="R116"/>
          <cell r="S116"/>
          <cell r="T116"/>
          <cell r="U116"/>
          <cell r="V116"/>
          <cell r="W116"/>
          <cell r="X116"/>
          <cell r="Y116">
            <v>57946</v>
          </cell>
          <cell r="Z116"/>
          <cell r="AA116" t="str">
            <v>HAILSHAM NORTH WTW</v>
          </cell>
          <cell r="AB116">
            <v>29066</v>
          </cell>
          <cell r="AC116">
            <v>0.50160494253270282</v>
          </cell>
          <cell r="AD116" t="str">
            <v>CANTERBURY WTW</v>
          </cell>
          <cell r="AE116">
            <v>28880</v>
          </cell>
          <cell r="AF116">
            <v>0.49839505746729712</v>
          </cell>
        </row>
        <row r="117">
          <cell r="B117" t="str">
            <v>NEWNHAM VALLEY PRESTON WTW</v>
          </cell>
          <cell r="C117"/>
          <cell r="D117"/>
          <cell r="E117"/>
          <cell r="F117">
            <v>3143868</v>
          </cell>
          <cell r="G117"/>
          <cell r="H117"/>
          <cell r="I117"/>
          <cell r="J117"/>
          <cell r="K117"/>
          <cell r="L117"/>
          <cell r="M117"/>
          <cell r="N117"/>
          <cell r="O117"/>
          <cell r="P117"/>
          <cell r="Q117"/>
          <cell r="R117"/>
          <cell r="S117"/>
          <cell r="T117"/>
          <cell r="U117"/>
          <cell r="V117"/>
          <cell r="W117"/>
          <cell r="X117"/>
          <cell r="Y117">
            <v>3143868</v>
          </cell>
          <cell r="Z117"/>
          <cell r="AA117" t="str">
            <v>CANTERBURY WTW</v>
          </cell>
          <cell r="AB117">
            <v>3143868</v>
          </cell>
          <cell r="AC117">
            <v>1</v>
          </cell>
          <cell r="AD117" t="str">
            <v/>
          </cell>
          <cell r="AE117">
            <v>0</v>
          </cell>
          <cell r="AF117">
            <v>0</v>
          </cell>
        </row>
        <row r="118">
          <cell r="B118" t="str">
            <v>SELLINDGE WTW</v>
          </cell>
          <cell r="C118"/>
          <cell r="D118"/>
          <cell r="E118"/>
          <cell r="F118">
            <v>196940</v>
          </cell>
          <cell r="G118"/>
          <cell r="H118"/>
          <cell r="I118"/>
          <cell r="J118"/>
          <cell r="K118"/>
          <cell r="L118"/>
          <cell r="M118"/>
          <cell r="N118"/>
          <cell r="O118"/>
          <cell r="P118"/>
          <cell r="Q118"/>
          <cell r="R118"/>
          <cell r="S118"/>
          <cell r="T118"/>
          <cell r="U118"/>
          <cell r="V118"/>
          <cell r="W118"/>
          <cell r="X118"/>
          <cell r="Y118">
            <v>196940</v>
          </cell>
          <cell r="Z118"/>
          <cell r="AA118" t="str">
            <v>CANTERBURY WTW</v>
          </cell>
          <cell r="AB118">
            <v>196940</v>
          </cell>
          <cell r="AC118">
            <v>1</v>
          </cell>
          <cell r="AD118" t="str">
            <v/>
          </cell>
          <cell r="AE118">
            <v>0</v>
          </cell>
          <cell r="AF118">
            <v>0</v>
          </cell>
        </row>
        <row r="119">
          <cell r="B119" t="str">
            <v>ROLVENDEN LAYNE WTW</v>
          </cell>
          <cell r="C119"/>
          <cell r="D119"/>
          <cell r="E119"/>
          <cell r="F119">
            <v>11280</v>
          </cell>
          <cell r="G119"/>
          <cell r="H119"/>
          <cell r="I119"/>
          <cell r="J119"/>
          <cell r="K119"/>
          <cell r="L119"/>
          <cell r="M119"/>
          <cell r="N119"/>
          <cell r="O119"/>
          <cell r="P119"/>
          <cell r="Q119"/>
          <cell r="R119"/>
          <cell r="S119"/>
          <cell r="T119"/>
          <cell r="U119"/>
          <cell r="V119"/>
          <cell r="W119"/>
          <cell r="X119"/>
          <cell r="Y119">
            <v>11280</v>
          </cell>
          <cell r="Z119"/>
          <cell r="AA119" t="str">
            <v>CANTERBURY WTW</v>
          </cell>
          <cell r="AB119">
            <v>11280</v>
          </cell>
          <cell r="AC119">
            <v>1</v>
          </cell>
          <cell r="AD119" t="str">
            <v/>
          </cell>
          <cell r="AE119">
            <v>0</v>
          </cell>
          <cell r="AF119">
            <v>0</v>
          </cell>
        </row>
        <row r="120">
          <cell r="B120" t="str">
            <v>BILLINGSHURST WTW</v>
          </cell>
          <cell r="C120"/>
          <cell r="D120"/>
          <cell r="E120">
            <v>32178</v>
          </cell>
          <cell r="F120"/>
          <cell r="G120"/>
          <cell r="H120">
            <v>55479</v>
          </cell>
          <cell r="I120"/>
          <cell r="J120">
            <v>4566182</v>
          </cell>
          <cell r="K120"/>
          <cell r="L120"/>
          <cell r="M120"/>
          <cell r="N120"/>
          <cell r="O120"/>
          <cell r="P120"/>
          <cell r="Q120"/>
          <cell r="R120"/>
          <cell r="S120"/>
          <cell r="T120"/>
          <cell r="U120"/>
          <cell r="V120"/>
          <cell r="W120"/>
          <cell r="X120"/>
          <cell r="Y120">
            <v>4653839</v>
          </cell>
          <cell r="Z120"/>
          <cell r="AA120" t="str">
            <v>GODDARDS GREEN WTW</v>
          </cell>
          <cell r="AB120">
            <v>4566182</v>
          </cell>
          <cell r="AC120">
            <v>0.98116458261663109</v>
          </cell>
          <cell r="AD120" t="str">
            <v>FORD STC</v>
          </cell>
          <cell r="AE120">
            <v>55479</v>
          </cell>
          <cell r="AF120">
            <v>1.1921125763052825E-2</v>
          </cell>
        </row>
        <row r="121">
          <cell r="B121" t="str">
            <v>PARTRIDGE GREEN WTW</v>
          </cell>
          <cell r="C121"/>
          <cell r="D121"/>
          <cell r="E121"/>
          <cell r="F121"/>
          <cell r="G121"/>
          <cell r="H121"/>
          <cell r="I121"/>
          <cell r="J121">
            <v>804866</v>
          </cell>
          <cell r="K121"/>
          <cell r="L121"/>
          <cell r="M121"/>
          <cell r="N121"/>
          <cell r="O121"/>
          <cell r="P121"/>
          <cell r="Q121"/>
          <cell r="R121"/>
          <cell r="S121"/>
          <cell r="T121"/>
          <cell r="U121"/>
          <cell r="V121"/>
          <cell r="W121"/>
          <cell r="X121"/>
          <cell r="Y121">
            <v>804866</v>
          </cell>
          <cell r="Z121"/>
          <cell r="AA121" t="str">
            <v>GODDARDS GREEN WTW</v>
          </cell>
          <cell r="AB121">
            <v>804866</v>
          </cell>
          <cell r="AC121">
            <v>1</v>
          </cell>
          <cell r="AD121" t="str">
            <v/>
          </cell>
          <cell r="AE121">
            <v>0</v>
          </cell>
          <cell r="AF121">
            <v>0</v>
          </cell>
        </row>
        <row r="122">
          <cell r="B122" t="str">
            <v>SMALL DOLE WTW</v>
          </cell>
          <cell r="C122"/>
          <cell r="D122"/>
          <cell r="E122"/>
          <cell r="F122"/>
          <cell r="G122"/>
          <cell r="H122">
            <v>18619</v>
          </cell>
          <cell r="I122"/>
          <cell r="J122">
            <v>1508095</v>
          </cell>
          <cell r="K122"/>
          <cell r="L122"/>
          <cell r="M122"/>
          <cell r="N122"/>
          <cell r="O122">
            <v>13600</v>
          </cell>
          <cell r="P122"/>
          <cell r="Q122"/>
          <cell r="R122"/>
          <cell r="S122"/>
          <cell r="T122"/>
          <cell r="U122"/>
          <cell r="V122"/>
          <cell r="W122"/>
          <cell r="X122"/>
          <cell r="Y122">
            <v>1540314</v>
          </cell>
          <cell r="Z122"/>
          <cell r="AA122" t="str">
            <v>GODDARDS GREEN WTW</v>
          </cell>
          <cell r="AB122">
            <v>1508095</v>
          </cell>
          <cell r="AC122">
            <v>0.97908283635674287</v>
          </cell>
          <cell r="AD122" t="str">
            <v>FORD STC</v>
          </cell>
          <cell r="AE122">
            <v>18619</v>
          </cell>
          <cell r="AF122">
            <v>1.2087795085937023E-2</v>
          </cell>
        </row>
        <row r="123">
          <cell r="B123" t="str">
            <v>WATERINGBURY WTW</v>
          </cell>
          <cell r="C123"/>
          <cell r="D123"/>
          <cell r="E123"/>
          <cell r="F123"/>
          <cell r="G123"/>
          <cell r="H123"/>
          <cell r="I123"/>
          <cell r="J123"/>
          <cell r="K123"/>
          <cell r="L123"/>
          <cell r="M123"/>
          <cell r="N123">
            <v>310031</v>
          </cell>
          <cell r="O123"/>
          <cell r="P123"/>
          <cell r="Q123"/>
          <cell r="R123"/>
          <cell r="S123"/>
          <cell r="T123"/>
          <cell r="U123"/>
          <cell r="V123"/>
          <cell r="W123"/>
          <cell r="X123"/>
          <cell r="Y123">
            <v>310031</v>
          </cell>
          <cell r="Z123"/>
          <cell r="AA123" t="str">
            <v>HAM HILL WTW</v>
          </cell>
          <cell r="AB123">
            <v>310031</v>
          </cell>
          <cell r="AC123">
            <v>1</v>
          </cell>
          <cell r="AD123" t="str">
            <v/>
          </cell>
          <cell r="AE123">
            <v>0</v>
          </cell>
          <cell r="AF123">
            <v>0</v>
          </cell>
        </row>
        <row r="124">
          <cell r="B124" t="str">
            <v>CHARING WTW</v>
          </cell>
          <cell r="C124"/>
          <cell r="D124"/>
          <cell r="E124"/>
          <cell r="F124">
            <v>63710</v>
          </cell>
          <cell r="G124"/>
          <cell r="H124"/>
          <cell r="I124"/>
          <cell r="J124"/>
          <cell r="K124"/>
          <cell r="L124"/>
          <cell r="M124"/>
          <cell r="N124">
            <v>28953</v>
          </cell>
          <cell r="O124"/>
          <cell r="P124"/>
          <cell r="Q124"/>
          <cell r="R124"/>
          <cell r="S124"/>
          <cell r="T124"/>
          <cell r="U124"/>
          <cell r="V124"/>
          <cell r="W124"/>
          <cell r="X124"/>
          <cell r="Y124">
            <v>92663</v>
          </cell>
          <cell r="Z124"/>
          <cell r="AA124" t="str">
            <v>CANTERBURY WTW</v>
          </cell>
          <cell r="AB124">
            <v>63710</v>
          </cell>
          <cell r="AC124">
            <v>0.68754519063703956</v>
          </cell>
          <cell r="AD124" t="str">
            <v>HAM HILL WTW</v>
          </cell>
          <cell r="AE124">
            <v>28953</v>
          </cell>
          <cell r="AF124">
            <v>0.31245480936296038</v>
          </cell>
        </row>
        <row r="125">
          <cell r="B125" t="str">
            <v>CHICKENHALL EASTLEIGH WTW</v>
          </cell>
          <cell r="C125"/>
          <cell r="D125"/>
          <cell r="E125">
            <v>1550036</v>
          </cell>
          <cell r="F125"/>
          <cell r="G125">
            <v>0</v>
          </cell>
          <cell r="H125"/>
          <cell r="I125"/>
          <cell r="J125"/>
          <cell r="K125"/>
          <cell r="L125"/>
          <cell r="M125"/>
          <cell r="N125"/>
          <cell r="O125"/>
          <cell r="P125"/>
          <cell r="Q125"/>
          <cell r="R125"/>
          <cell r="S125"/>
          <cell r="T125"/>
          <cell r="U125"/>
          <cell r="V125"/>
          <cell r="W125">
            <v>2572349</v>
          </cell>
          <cell r="X125"/>
          <cell r="Y125">
            <v>4122385</v>
          </cell>
          <cell r="Z125"/>
          <cell r="AA125" t="str">
            <v>SLOWHILL COPSE MARCHWOOD WTW</v>
          </cell>
          <cell r="AB125">
            <v>2572349</v>
          </cell>
          <cell r="AC125">
            <v>0.62399533279885311</v>
          </cell>
          <cell r="AD125" t="str">
            <v>BUDDS FARM HAVANT WTW</v>
          </cell>
          <cell r="AE125">
            <v>1550036</v>
          </cell>
          <cell r="AF125">
            <v>0.37600466720114689</v>
          </cell>
        </row>
        <row r="126">
          <cell r="B126" t="str">
            <v>KINGSTON HOLLOW WTW</v>
          </cell>
          <cell r="C126"/>
          <cell r="D126"/>
          <cell r="E126"/>
          <cell r="F126"/>
          <cell r="G126"/>
          <cell r="H126"/>
          <cell r="I126"/>
          <cell r="J126">
            <v>746306</v>
          </cell>
          <cell r="K126"/>
          <cell r="L126"/>
          <cell r="M126"/>
          <cell r="N126"/>
          <cell r="O126"/>
          <cell r="P126"/>
          <cell r="Q126"/>
          <cell r="R126"/>
          <cell r="S126"/>
          <cell r="T126"/>
          <cell r="U126"/>
          <cell r="V126">
            <v>59210</v>
          </cell>
          <cell r="W126"/>
          <cell r="X126"/>
          <cell r="Y126">
            <v>805516</v>
          </cell>
          <cell r="Z126"/>
          <cell r="AA126" t="str">
            <v>GODDARDS GREEN WTW</v>
          </cell>
          <cell r="AB126">
            <v>746306</v>
          </cell>
          <cell r="AC126">
            <v>0.92649432165220802</v>
          </cell>
          <cell r="AD126" t="str">
            <v>SCAYNES HILL WTW</v>
          </cell>
          <cell r="AE126">
            <v>59210</v>
          </cell>
          <cell r="AF126">
            <v>7.3505678347791981E-2</v>
          </cell>
        </row>
        <row r="127">
          <cell r="B127" t="str">
            <v>CRANBROOK WTW</v>
          </cell>
          <cell r="C127"/>
          <cell r="D127"/>
          <cell r="E127"/>
          <cell r="F127"/>
          <cell r="G127"/>
          <cell r="H127"/>
          <cell r="I127"/>
          <cell r="J127"/>
          <cell r="K127"/>
          <cell r="L127"/>
          <cell r="M127"/>
          <cell r="N127">
            <v>45666</v>
          </cell>
          <cell r="O127"/>
          <cell r="P127"/>
          <cell r="Q127"/>
          <cell r="R127"/>
          <cell r="S127"/>
          <cell r="T127"/>
          <cell r="U127"/>
          <cell r="V127"/>
          <cell r="W127"/>
          <cell r="X127"/>
          <cell r="Y127">
            <v>45666</v>
          </cell>
          <cell r="Z127"/>
          <cell r="AA127" t="str">
            <v>HAM HILL WTW</v>
          </cell>
          <cell r="AB127">
            <v>45666</v>
          </cell>
          <cell r="AC127">
            <v>1</v>
          </cell>
          <cell r="AD127" t="str">
            <v/>
          </cell>
          <cell r="AE127">
            <v>0</v>
          </cell>
          <cell r="AF127">
            <v>0</v>
          </cell>
        </row>
        <row r="128">
          <cell r="B128" t="str">
            <v>BOLDRE WTW</v>
          </cell>
          <cell r="C128"/>
          <cell r="D128"/>
          <cell r="E128"/>
          <cell r="F128"/>
          <cell r="G128"/>
          <cell r="H128"/>
          <cell r="I128"/>
          <cell r="J128"/>
          <cell r="K128"/>
          <cell r="L128"/>
          <cell r="M128"/>
          <cell r="N128"/>
          <cell r="O128"/>
          <cell r="P128"/>
          <cell r="Q128"/>
          <cell r="R128"/>
          <cell r="S128"/>
          <cell r="T128"/>
          <cell r="U128"/>
          <cell r="V128"/>
          <cell r="W128">
            <v>406045</v>
          </cell>
          <cell r="X128"/>
          <cell r="Y128">
            <v>406045</v>
          </cell>
          <cell r="Z128"/>
          <cell r="AA128" t="str">
            <v>SLOWHILL COPSE MARCHWOOD WTW</v>
          </cell>
          <cell r="AB128">
            <v>406045</v>
          </cell>
          <cell r="AC128">
            <v>1</v>
          </cell>
          <cell r="AD128" t="str">
            <v/>
          </cell>
          <cell r="AE128">
            <v>0</v>
          </cell>
          <cell r="AF128">
            <v>0</v>
          </cell>
        </row>
        <row r="129">
          <cell r="B129" t="str">
            <v>TENTERDEN WTW</v>
          </cell>
          <cell r="C129"/>
          <cell r="D129"/>
          <cell r="E129"/>
          <cell r="F129"/>
          <cell r="G129"/>
          <cell r="H129"/>
          <cell r="I129"/>
          <cell r="J129"/>
          <cell r="K129"/>
          <cell r="L129"/>
          <cell r="M129">
            <v>55586</v>
          </cell>
          <cell r="N129"/>
          <cell r="O129"/>
          <cell r="P129">
            <v>27300</v>
          </cell>
          <cell r="Q129"/>
          <cell r="R129"/>
          <cell r="S129"/>
          <cell r="T129"/>
          <cell r="U129"/>
          <cell r="V129"/>
          <cell r="W129"/>
          <cell r="X129"/>
          <cell r="Y129">
            <v>82886</v>
          </cell>
          <cell r="Z129"/>
          <cell r="AA129" t="str">
            <v>HAILSHAM NORTH WTW</v>
          </cell>
          <cell r="AB129">
            <v>55586</v>
          </cell>
          <cell r="AC129">
            <v>0.67063195232005401</v>
          </cell>
          <cell r="AD129" t="str">
            <v>MOTNEY HILL STC</v>
          </cell>
          <cell r="AE129">
            <v>27300</v>
          </cell>
          <cell r="AF129">
            <v>0.32936804767994593</v>
          </cell>
        </row>
        <row r="130">
          <cell r="B130" t="str">
            <v>IDEN GREEN WTW</v>
          </cell>
          <cell r="C130"/>
          <cell r="D130"/>
          <cell r="E130"/>
          <cell r="F130"/>
          <cell r="G130"/>
          <cell r="H130"/>
          <cell r="I130"/>
          <cell r="J130"/>
          <cell r="K130"/>
          <cell r="L130"/>
          <cell r="M130"/>
          <cell r="N130">
            <v>11331</v>
          </cell>
          <cell r="O130"/>
          <cell r="P130"/>
          <cell r="Q130"/>
          <cell r="R130"/>
          <cell r="S130"/>
          <cell r="T130"/>
          <cell r="U130"/>
          <cell r="V130"/>
          <cell r="W130"/>
          <cell r="X130"/>
          <cell r="Y130">
            <v>11331</v>
          </cell>
          <cell r="Z130"/>
          <cell r="AA130" t="str">
            <v>HAM HILL WTW</v>
          </cell>
          <cell r="AB130">
            <v>11331</v>
          </cell>
          <cell r="AC130">
            <v>1</v>
          </cell>
          <cell r="AD130" t="str">
            <v/>
          </cell>
          <cell r="AE130">
            <v>0</v>
          </cell>
          <cell r="AF130">
            <v>0</v>
          </cell>
        </row>
        <row r="131">
          <cell r="B131" t="str">
            <v>ARDINGLY WTW</v>
          </cell>
          <cell r="C131"/>
          <cell r="D131"/>
          <cell r="E131"/>
          <cell r="F131"/>
          <cell r="G131"/>
          <cell r="H131"/>
          <cell r="I131"/>
          <cell r="J131">
            <v>226810</v>
          </cell>
          <cell r="K131"/>
          <cell r="L131"/>
          <cell r="M131"/>
          <cell r="N131"/>
          <cell r="O131"/>
          <cell r="P131"/>
          <cell r="Q131"/>
          <cell r="R131"/>
          <cell r="S131"/>
          <cell r="T131"/>
          <cell r="U131"/>
          <cell r="V131">
            <v>1555418</v>
          </cell>
          <cell r="W131"/>
          <cell r="X131"/>
          <cell r="Y131">
            <v>1782228</v>
          </cell>
          <cell r="Z131"/>
          <cell r="AA131" t="str">
            <v>SCAYNES HILL WTW</v>
          </cell>
          <cell r="AB131">
            <v>1555418</v>
          </cell>
          <cell r="AC131">
            <v>0.87273794374232705</v>
          </cell>
          <cell r="AD131" t="str">
            <v>GODDARDS GREEN WTW</v>
          </cell>
          <cell r="AE131">
            <v>226810</v>
          </cell>
          <cell r="AF131">
            <v>0.12726205625767298</v>
          </cell>
        </row>
        <row r="132">
          <cell r="B132" t="str">
            <v>SISSINGHURST WTW</v>
          </cell>
          <cell r="C132"/>
          <cell r="D132"/>
          <cell r="E132"/>
          <cell r="F132"/>
          <cell r="G132"/>
          <cell r="H132"/>
          <cell r="I132"/>
          <cell r="J132"/>
          <cell r="K132"/>
          <cell r="L132"/>
          <cell r="M132"/>
          <cell r="N132">
            <v>43976</v>
          </cell>
          <cell r="O132"/>
          <cell r="P132"/>
          <cell r="Q132"/>
          <cell r="R132"/>
          <cell r="S132"/>
          <cell r="T132"/>
          <cell r="U132"/>
          <cell r="V132"/>
          <cell r="W132"/>
          <cell r="X132"/>
          <cell r="Y132">
            <v>43976</v>
          </cell>
          <cell r="Z132"/>
          <cell r="AA132" t="str">
            <v>HAM HILL WTW</v>
          </cell>
          <cell r="AB132">
            <v>43976</v>
          </cell>
          <cell r="AC132">
            <v>1</v>
          </cell>
          <cell r="AD132" t="str">
            <v/>
          </cell>
          <cell r="AE132">
            <v>0</v>
          </cell>
          <cell r="AF132">
            <v>0</v>
          </cell>
        </row>
        <row r="133">
          <cell r="B133" t="str">
            <v>HARTFIELD WTW</v>
          </cell>
          <cell r="C133"/>
          <cell r="D133"/>
          <cell r="E133"/>
          <cell r="F133"/>
          <cell r="G133"/>
          <cell r="H133"/>
          <cell r="I133"/>
          <cell r="J133">
            <v>15542</v>
          </cell>
          <cell r="K133"/>
          <cell r="L133"/>
          <cell r="M133"/>
          <cell r="N133"/>
          <cell r="O133"/>
          <cell r="P133"/>
          <cell r="Q133"/>
          <cell r="R133"/>
          <cell r="S133"/>
          <cell r="T133"/>
          <cell r="U133"/>
          <cell r="V133">
            <v>1075121</v>
          </cell>
          <cell r="W133"/>
          <cell r="X133"/>
          <cell r="Y133">
            <v>1090663</v>
          </cell>
          <cell r="Z133"/>
          <cell r="AA133" t="str">
            <v>SCAYNES HILL WTW</v>
          </cell>
          <cell r="AB133">
            <v>1075121</v>
          </cell>
          <cell r="AC133">
            <v>0.98574995209335969</v>
          </cell>
          <cell r="AD133" t="str">
            <v>GODDARDS GREEN WTW</v>
          </cell>
          <cell r="AE133">
            <v>15542</v>
          </cell>
          <cell r="AF133">
            <v>1.4250047906640273E-2</v>
          </cell>
        </row>
        <row r="134">
          <cell r="B134" t="str">
            <v>RIPE WTW</v>
          </cell>
          <cell r="C134"/>
          <cell r="D134"/>
          <cell r="E134"/>
          <cell r="F134"/>
          <cell r="G134"/>
          <cell r="H134"/>
          <cell r="I134"/>
          <cell r="J134"/>
          <cell r="K134"/>
          <cell r="L134"/>
          <cell r="M134">
            <v>74299</v>
          </cell>
          <cell r="N134"/>
          <cell r="O134"/>
          <cell r="P134"/>
          <cell r="Q134"/>
          <cell r="R134"/>
          <cell r="S134"/>
          <cell r="T134"/>
          <cell r="U134"/>
          <cell r="V134">
            <v>686355</v>
          </cell>
          <cell r="W134"/>
          <cell r="X134"/>
          <cell r="Y134">
            <v>760654</v>
          </cell>
          <cell r="Z134"/>
          <cell r="AA134" t="str">
            <v>SCAYNES HILL WTW</v>
          </cell>
          <cell r="AB134">
            <v>686355</v>
          </cell>
          <cell r="AC134">
            <v>0.90232221220160547</v>
          </cell>
          <cell r="AD134" t="str">
            <v>HAILSHAM NORTH WTW</v>
          </cell>
          <cell r="AE134">
            <v>74299</v>
          </cell>
          <cell r="AF134">
            <v>9.7677787798394533E-2</v>
          </cell>
        </row>
        <row r="135">
          <cell r="B135" t="str">
            <v>STAPLEFIELD WTW</v>
          </cell>
          <cell r="C135"/>
          <cell r="D135"/>
          <cell r="E135"/>
          <cell r="F135"/>
          <cell r="G135"/>
          <cell r="H135"/>
          <cell r="I135"/>
          <cell r="J135">
            <v>1932509</v>
          </cell>
          <cell r="K135"/>
          <cell r="L135"/>
          <cell r="M135"/>
          <cell r="N135"/>
          <cell r="O135"/>
          <cell r="P135"/>
          <cell r="Q135"/>
          <cell r="R135"/>
          <cell r="S135"/>
          <cell r="T135"/>
          <cell r="U135"/>
          <cell r="V135">
            <v>29020</v>
          </cell>
          <cell r="W135"/>
          <cell r="X135"/>
          <cell r="Y135">
            <v>1961529</v>
          </cell>
          <cell r="Z135"/>
          <cell r="AA135" t="str">
            <v>GODDARDS GREEN WTW</v>
          </cell>
          <cell r="AB135">
            <v>1932509</v>
          </cell>
          <cell r="AC135">
            <v>0.98520541883398105</v>
          </cell>
          <cell r="AD135" t="str">
            <v>SCAYNES HILL WTW</v>
          </cell>
          <cell r="AE135">
            <v>29020</v>
          </cell>
          <cell r="AF135">
            <v>1.4794581166018958E-2</v>
          </cell>
        </row>
        <row r="136">
          <cell r="B136" t="str">
            <v>CHARTHAM WTW</v>
          </cell>
          <cell r="C136"/>
          <cell r="D136"/>
          <cell r="E136"/>
          <cell r="F136">
            <v>1893786</v>
          </cell>
          <cell r="G136"/>
          <cell r="H136"/>
          <cell r="I136"/>
          <cell r="J136"/>
          <cell r="K136"/>
          <cell r="L136"/>
          <cell r="M136"/>
          <cell r="N136"/>
          <cell r="O136"/>
          <cell r="P136"/>
          <cell r="Q136"/>
          <cell r="R136"/>
          <cell r="S136"/>
          <cell r="T136"/>
          <cell r="U136"/>
          <cell r="V136"/>
          <cell r="W136"/>
          <cell r="X136"/>
          <cell r="Y136">
            <v>1893786</v>
          </cell>
          <cell r="Z136"/>
          <cell r="AA136" t="str">
            <v>CANTERBURY WTW</v>
          </cell>
          <cell r="AB136">
            <v>1893786</v>
          </cell>
          <cell r="AC136">
            <v>1</v>
          </cell>
          <cell r="AD136" t="str">
            <v/>
          </cell>
          <cell r="AE136">
            <v>0</v>
          </cell>
          <cell r="AF136">
            <v>0</v>
          </cell>
        </row>
        <row r="137">
          <cell r="B137" t="str">
            <v>LIDSEY WTW</v>
          </cell>
          <cell r="C137"/>
          <cell r="D137"/>
          <cell r="E137">
            <v>421847</v>
          </cell>
          <cell r="F137"/>
          <cell r="G137"/>
          <cell r="H137"/>
          <cell r="I137"/>
          <cell r="J137">
            <v>302660</v>
          </cell>
          <cell r="K137"/>
          <cell r="L137"/>
          <cell r="M137"/>
          <cell r="N137"/>
          <cell r="O137"/>
          <cell r="P137"/>
          <cell r="Q137"/>
          <cell r="R137"/>
          <cell r="S137"/>
          <cell r="T137"/>
          <cell r="U137"/>
          <cell r="V137"/>
          <cell r="W137"/>
          <cell r="X137"/>
          <cell r="Y137">
            <v>724507</v>
          </cell>
          <cell r="Z137"/>
          <cell r="AA137" t="str">
            <v>BUDDS FARM HAVANT WTW</v>
          </cell>
          <cell r="AB137">
            <v>421847</v>
          </cell>
          <cell r="AC137">
            <v>0.58225386366177279</v>
          </cell>
          <cell r="AD137" t="str">
            <v>GODDARDS GREEN WTW</v>
          </cell>
          <cell r="AE137">
            <v>302660</v>
          </cell>
          <cell r="AF137">
            <v>0.41774613633822721</v>
          </cell>
        </row>
        <row r="138">
          <cell r="B138" t="str">
            <v>TANGMERE WTW</v>
          </cell>
          <cell r="C138"/>
          <cell r="D138"/>
          <cell r="E138">
            <v>1105348</v>
          </cell>
          <cell r="F138"/>
          <cell r="G138"/>
          <cell r="H138"/>
          <cell r="I138"/>
          <cell r="J138">
            <v>84699</v>
          </cell>
          <cell r="K138"/>
          <cell r="L138"/>
          <cell r="M138"/>
          <cell r="N138"/>
          <cell r="O138"/>
          <cell r="P138"/>
          <cell r="Q138"/>
          <cell r="R138"/>
          <cell r="S138"/>
          <cell r="T138"/>
          <cell r="U138"/>
          <cell r="V138"/>
          <cell r="W138"/>
          <cell r="X138"/>
          <cell r="Y138">
            <v>1190047</v>
          </cell>
          <cell r="Z138"/>
          <cell r="AA138" t="str">
            <v>BUDDS FARM HAVANT WTW</v>
          </cell>
          <cell r="AB138">
            <v>1105348</v>
          </cell>
          <cell r="AC138">
            <v>0.92882718077521309</v>
          </cell>
          <cell r="AD138" t="str">
            <v>GODDARDS GREEN WTW</v>
          </cell>
          <cell r="AE138">
            <v>84699</v>
          </cell>
          <cell r="AF138">
            <v>7.1172819224786923E-2</v>
          </cell>
        </row>
        <row r="139">
          <cell r="B139" t="str">
            <v>PLUMPTON WTW</v>
          </cell>
          <cell r="C139"/>
          <cell r="D139"/>
          <cell r="E139"/>
          <cell r="F139"/>
          <cell r="G139"/>
          <cell r="H139"/>
          <cell r="I139"/>
          <cell r="J139">
            <v>777554</v>
          </cell>
          <cell r="K139"/>
          <cell r="L139"/>
          <cell r="M139"/>
          <cell r="N139"/>
          <cell r="O139"/>
          <cell r="P139"/>
          <cell r="Q139"/>
          <cell r="R139"/>
          <cell r="S139"/>
          <cell r="T139"/>
          <cell r="U139"/>
          <cell r="V139"/>
          <cell r="W139"/>
          <cell r="X139"/>
          <cell r="Y139">
            <v>777554</v>
          </cell>
          <cell r="Z139"/>
          <cell r="AA139" t="str">
            <v>GODDARDS GREEN WTW</v>
          </cell>
          <cell r="AB139">
            <v>777554</v>
          </cell>
          <cell r="AC139">
            <v>1</v>
          </cell>
          <cell r="AD139" t="str">
            <v/>
          </cell>
          <cell r="AE139">
            <v>0</v>
          </cell>
          <cell r="AF139">
            <v>0</v>
          </cell>
        </row>
        <row r="140">
          <cell r="B140" t="str">
            <v>WESTWELL WTW</v>
          </cell>
          <cell r="C140"/>
          <cell r="D140"/>
          <cell r="E140"/>
          <cell r="F140"/>
          <cell r="G140"/>
          <cell r="H140"/>
          <cell r="I140"/>
          <cell r="J140"/>
          <cell r="K140"/>
          <cell r="L140"/>
          <cell r="M140"/>
          <cell r="N140">
            <v>14017</v>
          </cell>
          <cell r="O140"/>
          <cell r="P140"/>
          <cell r="Q140"/>
          <cell r="R140"/>
          <cell r="S140"/>
          <cell r="T140"/>
          <cell r="U140"/>
          <cell r="V140"/>
          <cell r="W140"/>
          <cell r="X140"/>
          <cell r="Y140">
            <v>14017</v>
          </cell>
          <cell r="Z140"/>
          <cell r="AA140" t="str">
            <v>HAM HILL WTW</v>
          </cell>
          <cell r="AB140">
            <v>14017</v>
          </cell>
          <cell r="AC140">
            <v>1</v>
          </cell>
          <cell r="AD140" t="str">
            <v/>
          </cell>
          <cell r="AE140">
            <v>0</v>
          </cell>
          <cell r="AF140">
            <v>0</v>
          </cell>
        </row>
        <row r="141">
          <cell r="B141" t="str">
            <v>MARESFIELD WTW</v>
          </cell>
          <cell r="C141"/>
          <cell r="D141"/>
          <cell r="E141"/>
          <cell r="F141"/>
          <cell r="G141"/>
          <cell r="H141"/>
          <cell r="I141"/>
          <cell r="J141">
            <v>1494216.02</v>
          </cell>
          <cell r="K141"/>
          <cell r="L141"/>
          <cell r="M141">
            <v>39786</v>
          </cell>
          <cell r="N141"/>
          <cell r="O141"/>
          <cell r="P141"/>
          <cell r="Q141"/>
          <cell r="R141"/>
          <cell r="S141"/>
          <cell r="T141"/>
          <cell r="U141"/>
          <cell r="V141">
            <v>110051</v>
          </cell>
          <cell r="W141"/>
          <cell r="X141"/>
          <cell r="Y141">
            <v>1644053.02</v>
          </cell>
          <cell r="Z141"/>
          <cell r="AA141" t="str">
            <v>GODDARDS GREEN WTW</v>
          </cell>
          <cell r="AB141">
            <v>1494216.02</v>
          </cell>
          <cell r="AC141">
            <v>0.90886121178743984</v>
          </cell>
          <cell r="AD141" t="str">
            <v>SCAYNES HILL WTW</v>
          </cell>
          <cell r="AE141">
            <v>110051</v>
          </cell>
          <cell r="AF141">
            <v>6.6938838748643273E-2</v>
          </cell>
        </row>
        <row r="142">
          <cell r="B142" t="str">
            <v>NEW ALRESFORD WTW</v>
          </cell>
          <cell r="C142"/>
          <cell r="D142"/>
          <cell r="E142">
            <v>56687</v>
          </cell>
          <cell r="F142"/>
          <cell r="G142"/>
          <cell r="H142"/>
          <cell r="I142"/>
          <cell r="J142"/>
          <cell r="K142"/>
          <cell r="L142"/>
          <cell r="M142"/>
          <cell r="N142"/>
          <cell r="O142"/>
          <cell r="P142"/>
          <cell r="Q142"/>
          <cell r="R142"/>
          <cell r="S142"/>
          <cell r="T142"/>
          <cell r="U142"/>
          <cell r="V142"/>
          <cell r="W142">
            <v>5957095</v>
          </cell>
          <cell r="X142"/>
          <cell r="Y142">
            <v>6013782</v>
          </cell>
          <cell r="Z142"/>
          <cell r="AA142" t="str">
            <v>SLOWHILL COPSE MARCHWOOD WTW</v>
          </cell>
          <cell r="AB142">
            <v>5957095</v>
          </cell>
          <cell r="AC142">
            <v>0.99057381860533023</v>
          </cell>
          <cell r="AD142" t="str">
            <v>BUDDS FARM HAVANT WTW</v>
          </cell>
          <cell r="AE142">
            <v>56687</v>
          </cell>
          <cell r="AF142">
            <v>9.4261813946697765E-3</v>
          </cell>
        </row>
        <row r="143">
          <cell r="B143" t="str">
            <v>SOUTHWICK WTW</v>
          </cell>
          <cell r="C143"/>
          <cell r="D143"/>
          <cell r="E143">
            <v>1433234</v>
          </cell>
          <cell r="F143"/>
          <cell r="G143"/>
          <cell r="H143"/>
          <cell r="I143"/>
          <cell r="J143"/>
          <cell r="K143"/>
          <cell r="L143"/>
          <cell r="M143"/>
          <cell r="N143"/>
          <cell r="O143"/>
          <cell r="P143"/>
          <cell r="Q143"/>
          <cell r="R143"/>
          <cell r="S143"/>
          <cell r="T143"/>
          <cell r="U143"/>
          <cell r="V143"/>
          <cell r="W143">
            <v>400544</v>
          </cell>
          <cell r="X143"/>
          <cell r="Y143">
            <v>1833778</v>
          </cell>
          <cell r="Z143"/>
          <cell r="AA143" t="str">
            <v>BUDDS FARM HAVANT WTW</v>
          </cell>
          <cell r="AB143">
            <v>1433234</v>
          </cell>
          <cell r="AC143">
            <v>0.78157443267396598</v>
          </cell>
          <cell r="AD143" t="str">
            <v>SLOWHILL COPSE MARCHWOOD WTW</v>
          </cell>
          <cell r="AE143">
            <v>400544</v>
          </cell>
          <cell r="AF143">
            <v>0.21842556732603402</v>
          </cell>
        </row>
        <row r="144">
          <cell r="B144" t="str">
            <v>STONEGATE WTW</v>
          </cell>
          <cell r="C144"/>
          <cell r="D144"/>
          <cell r="E144"/>
          <cell r="F144"/>
          <cell r="G144"/>
          <cell r="H144"/>
          <cell r="I144"/>
          <cell r="J144"/>
          <cell r="K144"/>
          <cell r="L144"/>
          <cell r="M144">
            <v>309512</v>
          </cell>
          <cell r="N144"/>
          <cell r="O144"/>
          <cell r="P144"/>
          <cell r="Q144"/>
          <cell r="R144"/>
          <cell r="S144"/>
          <cell r="T144"/>
          <cell r="U144"/>
          <cell r="V144">
            <v>17329</v>
          </cell>
          <cell r="W144"/>
          <cell r="X144"/>
          <cell r="Y144">
            <v>326841</v>
          </cell>
          <cell r="Z144"/>
          <cell r="AA144" t="str">
            <v>HAILSHAM NORTH WTW</v>
          </cell>
          <cell r="AB144">
            <v>309512</v>
          </cell>
          <cell r="AC144">
            <v>0.94698033600435683</v>
          </cell>
          <cell r="AD144" t="str">
            <v>SCAYNES HILL WTW</v>
          </cell>
          <cell r="AE144">
            <v>17329</v>
          </cell>
          <cell r="AF144">
            <v>5.3019663995643139E-2</v>
          </cell>
        </row>
        <row r="145">
          <cell r="B145" t="str">
            <v>HIGHWOOD LANE ROOKLEY WTW</v>
          </cell>
          <cell r="C145"/>
          <cell r="D145"/>
          <cell r="E145"/>
          <cell r="F145"/>
          <cell r="G145"/>
          <cell r="H145"/>
          <cell r="I145"/>
          <cell r="J145"/>
          <cell r="K145"/>
          <cell r="L145"/>
          <cell r="M145"/>
          <cell r="N145"/>
          <cell r="O145"/>
          <cell r="P145"/>
          <cell r="Q145"/>
          <cell r="R145"/>
          <cell r="S145"/>
          <cell r="T145"/>
          <cell r="U145">
            <v>38269</v>
          </cell>
          <cell r="V145"/>
          <cell r="W145"/>
          <cell r="X145"/>
          <cell r="Y145">
            <v>38269</v>
          </cell>
          <cell r="Z145"/>
          <cell r="AA145" t="str">
            <v>SANDOWN NEW WTW</v>
          </cell>
          <cell r="AB145">
            <v>38269</v>
          </cell>
          <cell r="AC145">
            <v>1</v>
          </cell>
          <cell r="AD145" t="str">
            <v/>
          </cell>
          <cell r="AE145">
            <v>0</v>
          </cell>
          <cell r="AF145">
            <v>0</v>
          </cell>
        </row>
        <row r="146">
          <cell r="B146" t="str">
            <v>WINDMILL HILL HERSTMONCEUX WTW</v>
          </cell>
          <cell r="C146"/>
          <cell r="D146"/>
          <cell r="E146"/>
          <cell r="F146"/>
          <cell r="G146"/>
          <cell r="H146"/>
          <cell r="I146"/>
          <cell r="J146">
            <v>19507</v>
          </cell>
          <cell r="K146"/>
          <cell r="L146"/>
          <cell r="M146">
            <v>1899110</v>
          </cell>
          <cell r="N146">
            <v>17095</v>
          </cell>
          <cell r="O146"/>
          <cell r="P146"/>
          <cell r="Q146"/>
          <cell r="R146"/>
          <cell r="S146"/>
          <cell r="T146"/>
          <cell r="U146"/>
          <cell r="V146">
            <v>52248</v>
          </cell>
          <cell r="W146"/>
          <cell r="X146"/>
          <cell r="Y146">
            <v>1987960</v>
          </cell>
          <cell r="Z146"/>
          <cell r="AA146" t="str">
            <v>HAILSHAM NORTH WTW</v>
          </cell>
          <cell r="AB146">
            <v>1899110</v>
          </cell>
          <cell r="AC146">
            <v>0.95530594176945205</v>
          </cell>
          <cell r="AD146" t="str">
            <v>SCAYNES HILL WTW</v>
          </cell>
          <cell r="AE146">
            <v>52248</v>
          </cell>
          <cell r="AF146">
            <v>2.6282218958127931E-2</v>
          </cell>
        </row>
        <row r="147">
          <cell r="B147" t="str">
            <v>EAST MEON WTW</v>
          </cell>
          <cell r="C147"/>
          <cell r="D147"/>
          <cell r="E147">
            <v>427439</v>
          </cell>
          <cell r="F147"/>
          <cell r="G147"/>
          <cell r="H147"/>
          <cell r="I147"/>
          <cell r="J147"/>
          <cell r="K147"/>
          <cell r="L147"/>
          <cell r="M147"/>
          <cell r="N147"/>
          <cell r="O147"/>
          <cell r="P147"/>
          <cell r="Q147"/>
          <cell r="R147"/>
          <cell r="S147"/>
          <cell r="T147"/>
          <cell r="U147"/>
          <cell r="V147"/>
          <cell r="W147">
            <v>14370</v>
          </cell>
          <cell r="X147"/>
          <cell r="Y147">
            <v>441809</v>
          </cell>
          <cell r="Z147"/>
          <cell r="AA147" t="str">
            <v>BUDDS FARM HAVANT WTW</v>
          </cell>
          <cell r="AB147">
            <v>427439</v>
          </cell>
          <cell r="AC147">
            <v>0.96747463270327227</v>
          </cell>
          <cell r="AD147" t="str">
            <v>SLOWHILL COPSE MARCHWOOD WTW</v>
          </cell>
          <cell r="AE147">
            <v>14370</v>
          </cell>
          <cell r="AF147">
            <v>3.2525367296727774E-2</v>
          </cell>
        </row>
        <row r="148">
          <cell r="B148" t="str">
            <v>EAST PECKHAM WTW</v>
          </cell>
          <cell r="C148"/>
          <cell r="D148"/>
          <cell r="E148"/>
          <cell r="F148"/>
          <cell r="G148"/>
          <cell r="H148"/>
          <cell r="I148"/>
          <cell r="J148"/>
          <cell r="K148"/>
          <cell r="L148"/>
          <cell r="M148"/>
          <cell r="N148">
            <v>1183916</v>
          </cell>
          <cell r="O148"/>
          <cell r="P148"/>
          <cell r="Q148"/>
          <cell r="R148"/>
          <cell r="S148"/>
          <cell r="T148"/>
          <cell r="U148"/>
          <cell r="V148"/>
          <cell r="W148"/>
          <cell r="X148"/>
          <cell r="Y148">
            <v>1183916</v>
          </cell>
          <cell r="Z148"/>
          <cell r="AA148" t="str">
            <v>HAM HILL WTW</v>
          </cell>
          <cell r="AB148">
            <v>1183916</v>
          </cell>
          <cell r="AC148">
            <v>1</v>
          </cell>
          <cell r="AD148" t="str">
            <v/>
          </cell>
          <cell r="AE148">
            <v>0</v>
          </cell>
          <cell r="AF148">
            <v>0</v>
          </cell>
        </row>
        <row r="149">
          <cell r="B149" t="str">
            <v>ST JOHNS CROWBOROUGH WTW</v>
          </cell>
          <cell r="C149"/>
          <cell r="D149"/>
          <cell r="E149"/>
          <cell r="F149"/>
          <cell r="G149"/>
          <cell r="H149"/>
          <cell r="I149"/>
          <cell r="J149">
            <v>55878</v>
          </cell>
          <cell r="K149"/>
          <cell r="L149"/>
          <cell r="M149">
            <v>2997105</v>
          </cell>
          <cell r="N149"/>
          <cell r="O149"/>
          <cell r="P149"/>
          <cell r="Q149"/>
          <cell r="R149"/>
          <cell r="S149"/>
          <cell r="T149"/>
          <cell r="U149"/>
          <cell r="V149"/>
          <cell r="W149"/>
          <cell r="X149"/>
          <cell r="Y149">
            <v>3052983</v>
          </cell>
          <cell r="Z149"/>
          <cell r="AA149" t="str">
            <v>HAILSHAM NORTH WTW</v>
          </cell>
          <cell r="AB149">
            <v>2997105</v>
          </cell>
          <cell r="AC149">
            <v>0.98169724495681765</v>
          </cell>
          <cell r="AD149" t="str">
            <v>GODDARDS GREEN WTW</v>
          </cell>
          <cell r="AE149">
            <v>55878</v>
          </cell>
          <cell r="AF149">
            <v>1.8302755043182357E-2</v>
          </cell>
        </row>
        <row r="150">
          <cell r="B150" t="str">
            <v>LUXFORDS LANE EAST GRINSTEAD W</v>
          </cell>
          <cell r="C150"/>
          <cell r="D150"/>
          <cell r="E150"/>
          <cell r="F150"/>
          <cell r="G150"/>
          <cell r="H150"/>
          <cell r="I150"/>
          <cell r="J150">
            <v>528331</v>
          </cell>
          <cell r="K150"/>
          <cell r="L150"/>
          <cell r="M150"/>
          <cell r="N150"/>
          <cell r="O150"/>
          <cell r="P150"/>
          <cell r="Q150"/>
          <cell r="R150"/>
          <cell r="S150"/>
          <cell r="T150"/>
          <cell r="U150"/>
          <cell r="V150">
            <v>7906270</v>
          </cell>
          <cell r="W150"/>
          <cell r="X150"/>
          <cell r="Y150">
            <v>8434601</v>
          </cell>
          <cell r="Z150"/>
          <cell r="AA150" t="str">
            <v>SCAYNES HILL WTW</v>
          </cell>
          <cell r="AB150">
            <v>7906270</v>
          </cell>
          <cell r="AC150">
            <v>0.93736147092197963</v>
          </cell>
          <cell r="AD150" t="str">
            <v>GODDARDS GREEN WTW</v>
          </cell>
          <cell r="AE150">
            <v>528331</v>
          </cell>
          <cell r="AF150">
            <v>6.2638529078020408E-2</v>
          </cell>
        </row>
        <row r="151">
          <cell r="B151" t="str">
            <v>SLAUGHAM WTW</v>
          </cell>
          <cell r="C151"/>
          <cell r="D151"/>
          <cell r="E151"/>
          <cell r="F151"/>
          <cell r="G151"/>
          <cell r="H151"/>
          <cell r="I151"/>
          <cell r="J151">
            <v>138350</v>
          </cell>
          <cell r="K151"/>
          <cell r="L151"/>
          <cell r="M151"/>
          <cell r="N151"/>
          <cell r="O151"/>
          <cell r="P151"/>
          <cell r="Q151"/>
          <cell r="R151"/>
          <cell r="S151"/>
          <cell r="T151"/>
          <cell r="U151"/>
          <cell r="V151"/>
          <cell r="W151"/>
          <cell r="X151"/>
          <cell r="Y151">
            <v>138350</v>
          </cell>
          <cell r="Z151"/>
          <cell r="AA151" t="str">
            <v>GODDARDS GREEN WTW</v>
          </cell>
          <cell r="AB151">
            <v>138350</v>
          </cell>
          <cell r="AC151">
            <v>1</v>
          </cell>
          <cell r="AD151" t="str">
            <v/>
          </cell>
          <cell r="AE151">
            <v>0</v>
          </cell>
          <cell r="AF151">
            <v>0</v>
          </cell>
        </row>
        <row r="152">
          <cell r="B152" t="str">
            <v>ASHINGTON WTW</v>
          </cell>
          <cell r="C152"/>
          <cell r="D152"/>
          <cell r="E152"/>
          <cell r="F152"/>
          <cell r="G152"/>
          <cell r="H152"/>
          <cell r="I152"/>
          <cell r="J152">
            <v>2295110</v>
          </cell>
          <cell r="K152"/>
          <cell r="L152"/>
          <cell r="M152"/>
          <cell r="N152"/>
          <cell r="O152">
            <v>18200</v>
          </cell>
          <cell r="P152"/>
          <cell r="Q152"/>
          <cell r="R152"/>
          <cell r="S152"/>
          <cell r="T152"/>
          <cell r="U152"/>
          <cell r="V152"/>
          <cell r="W152"/>
          <cell r="X152"/>
          <cell r="Y152">
            <v>2313310</v>
          </cell>
          <cell r="Z152"/>
          <cell r="AA152" t="str">
            <v>GODDARDS GREEN WTW</v>
          </cell>
          <cell r="AB152">
            <v>2295110</v>
          </cell>
          <cell r="AC152">
            <v>0.99213248548616484</v>
          </cell>
          <cell r="AD152" t="str">
            <v>HORSHAM NEW WTW</v>
          </cell>
          <cell r="AE152">
            <v>18200</v>
          </cell>
          <cell r="AF152">
            <v>7.867514513835154E-3</v>
          </cell>
        </row>
        <row r="153">
          <cell r="B153" t="str">
            <v>OXTED WTW</v>
          </cell>
          <cell r="C153"/>
          <cell r="D153"/>
          <cell r="E153"/>
          <cell r="F153"/>
          <cell r="G153"/>
          <cell r="H153"/>
          <cell r="I153"/>
          <cell r="J153">
            <v>2362518</v>
          </cell>
          <cell r="K153"/>
          <cell r="L153"/>
          <cell r="M153"/>
          <cell r="N153">
            <v>287305</v>
          </cell>
          <cell r="O153"/>
          <cell r="P153"/>
          <cell r="Q153"/>
          <cell r="R153">
            <v>26000</v>
          </cell>
          <cell r="S153"/>
          <cell r="T153"/>
          <cell r="U153"/>
          <cell r="V153"/>
          <cell r="W153"/>
          <cell r="X153"/>
          <cell r="Y153">
            <v>2675823</v>
          </cell>
          <cell r="Z153"/>
          <cell r="AA153" t="str">
            <v>GODDARDS GREEN WTW</v>
          </cell>
          <cell r="AB153">
            <v>2362518</v>
          </cell>
          <cell r="AC153">
            <v>0.88291265902116844</v>
          </cell>
          <cell r="AD153" t="str">
            <v>HAM HILL WTW</v>
          </cell>
          <cell r="AE153">
            <v>287305</v>
          </cell>
          <cell r="AF153">
            <v>0.10737070426556615</v>
          </cell>
        </row>
        <row r="154">
          <cell r="B154" t="str">
            <v>NORTHCHAPEL WTW</v>
          </cell>
          <cell r="C154"/>
          <cell r="D154"/>
          <cell r="E154">
            <v>74327</v>
          </cell>
          <cell r="F154"/>
          <cell r="G154"/>
          <cell r="H154"/>
          <cell r="I154"/>
          <cell r="J154">
            <v>54193</v>
          </cell>
          <cell r="K154"/>
          <cell r="L154"/>
          <cell r="M154"/>
          <cell r="N154"/>
          <cell r="O154"/>
          <cell r="P154"/>
          <cell r="Q154"/>
          <cell r="R154"/>
          <cell r="S154"/>
          <cell r="T154"/>
          <cell r="U154"/>
          <cell r="V154"/>
          <cell r="W154"/>
          <cell r="X154"/>
          <cell r="Y154">
            <v>128520</v>
          </cell>
          <cell r="Z154"/>
          <cell r="AA154" t="str">
            <v>BUDDS FARM HAVANT WTW</v>
          </cell>
          <cell r="AB154">
            <v>74327</v>
          </cell>
          <cell r="AC154">
            <v>0.57833022097727982</v>
          </cell>
          <cell r="AD154" t="str">
            <v>GODDARDS GREEN WTW</v>
          </cell>
          <cell r="AE154">
            <v>54193</v>
          </cell>
          <cell r="AF154">
            <v>0.42166977902272018</v>
          </cell>
        </row>
        <row r="155">
          <cell r="B155" t="str">
            <v>HARESTOCK WTW</v>
          </cell>
          <cell r="C155"/>
          <cell r="D155"/>
          <cell r="E155">
            <v>198667</v>
          </cell>
          <cell r="F155"/>
          <cell r="G155"/>
          <cell r="H155"/>
          <cell r="I155"/>
          <cell r="J155"/>
          <cell r="K155"/>
          <cell r="L155"/>
          <cell r="M155"/>
          <cell r="N155"/>
          <cell r="O155"/>
          <cell r="P155"/>
          <cell r="Q155"/>
          <cell r="R155"/>
          <cell r="S155"/>
          <cell r="T155"/>
          <cell r="U155"/>
          <cell r="V155"/>
          <cell r="W155">
            <v>10026986</v>
          </cell>
          <cell r="X155"/>
          <cell r="Y155">
            <v>10225653</v>
          </cell>
          <cell r="Z155"/>
          <cell r="AA155" t="str">
            <v>SLOWHILL COPSE MARCHWOOD WTW</v>
          </cell>
          <cell r="AB155">
            <v>10026986</v>
          </cell>
          <cell r="AC155">
            <v>0.9805717052984293</v>
          </cell>
          <cell r="AD155" t="str">
            <v>BUDDS FARM HAVANT WTW</v>
          </cell>
          <cell r="AE155">
            <v>198667</v>
          </cell>
          <cell r="AF155">
            <v>1.9428294701570648E-2</v>
          </cell>
        </row>
        <row r="156">
          <cell r="B156" t="str">
            <v>HAMSTREET WTW</v>
          </cell>
          <cell r="C156"/>
          <cell r="D156"/>
          <cell r="E156"/>
          <cell r="F156"/>
          <cell r="G156"/>
          <cell r="H156"/>
          <cell r="I156"/>
          <cell r="J156"/>
          <cell r="K156"/>
          <cell r="L156"/>
          <cell r="M156"/>
          <cell r="N156">
            <v>30772</v>
          </cell>
          <cell r="O156"/>
          <cell r="P156"/>
          <cell r="Q156"/>
          <cell r="R156"/>
          <cell r="S156"/>
          <cell r="T156"/>
          <cell r="U156"/>
          <cell r="V156"/>
          <cell r="W156"/>
          <cell r="X156"/>
          <cell r="Y156">
            <v>30772</v>
          </cell>
          <cell r="Z156"/>
          <cell r="AA156" t="str">
            <v>HAM HILL WTW</v>
          </cell>
          <cell r="AB156">
            <v>30772</v>
          </cell>
          <cell r="AC156">
            <v>1</v>
          </cell>
          <cell r="AD156" t="str">
            <v/>
          </cell>
          <cell r="AE156">
            <v>0</v>
          </cell>
          <cell r="AF156">
            <v>0</v>
          </cell>
        </row>
        <row r="157">
          <cell r="B157" t="str">
            <v>FULKING WTW</v>
          </cell>
          <cell r="C157"/>
          <cell r="D157"/>
          <cell r="E157"/>
          <cell r="F157"/>
          <cell r="G157"/>
          <cell r="H157"/>
          <cell r="I157"/>
          <cell r="J157">
            <v>297871</v>
          </cell>
          <cell r="K157"/>
          <cell r="L157"/>
          <cell r="M157"/>
          <cell r="N157"/>
          <cell r="O157"/>
          <cell r="P157"/>
          <cell r="Q157"/>
          <cell r="R157"/>
          <cell r="S157"/>
          <cell r="T157"/>
          <cell r="U157"/>
          <cell r="V157"/>
          <cell r="W157"/>
          <cell r="X157"/>
          <cell r="Y157">
            <v>297871</v>
          </cell>
          <cell r="Z157"/>
          <cell r="AA157" t="str">
            <v>GODDARDS GREEN WTW</v>
          </cell>
          <cell r="AB157">
            <v>297871</v>
          </cell>
          <cell r="AC157">
            <v>1</v>
          </cell>
          <cell r="AD157" t="str">
            <v/>
          </cell>
          <cell r="AE157">
            <v>0</v>
          </cell>
          <cell r="AF157">
            <v>0</v>
          </cell>
        </row>
        <row r="158">
          <cell r="B158" t="str">
            <v>BODLE STREET GREEN WTW</v>
          </cell>
          <cell r="C158"/>
          <cell r="D158"/>
          <cell r="E158"/>
          <cell r="F158"/>
          <cell r="G158"/>
          <cell r="H158"/>
          <cell r="I158"/>
          <cell r="J158"/>
          <cell r="K158"/>
          <cell r="L158"/>
          <cell r="M158">
            <v>88381</v>
          </cell>
          <cell r="N158"/>
          <cell r="O158"/>
          <cell r="P158"/>
          <cell r="Q158"/>
          <cell r="R158"/>
          <cell r="S158"/>
          <cell r="T158"/>
          <cell r="U158"/>
          <cell r="V158"/>
          <cell r="W158"/>
          <cell r="X158"/>
          <cell r="Y158">
            <v>88381</v>
          </cell>
          <cell r="Z158"/>
          <cell r="AA158" t="str">
            <v>HAILSHAM NORTH WTW</v>
          </cell>
          <cell r="AB158">
            <v>88381</v>
          </cell>
          <cell r="AC158">
            <v>1</v>
          </cell>
          <cell r="AD158" t="str">
            <v/>
          </cell>
          <cell r="AE158">
            <v>0</v>
          </cell>
          <cell r="AF158">
            <v>0</v>
          </cell>
        </row>
        <row r="159">
          <cell r="B159" t="str">
            <v>WEST HOATHLY WTW</v>
          </cell>
          <cell r="C159"/>
          <cell r="D159"/>
          <cell r="E159"/>
          <cell r="F159"/>
          <cell r="G159"/>
          <cell r="H159"/>
          <cell r="I159"/>
          <cell r="J159">
            <v>65675</v>
          </cell>
          <cell r="K159"/>
          <cell r="L159"/>
          <cell r="M159"/>
          <cell r="N159"/>
          <cell r="O159"/>
          <cell r="P159"/>
          <cell r="Q159"/>
          <cell r="R159"/>
          <cell r="S159"/>
          <cell r="T159"/>
          <cell r="U159"/>
          <cell r="V159">
            <v>1449564</v>
          </cell>
          <cell r="W159"/>
          <cell r="X159"/>
          <cell r="Y159">
            <v>1515239</v>
          </cell>
          <cell r="Z159"/>
          <cell r="AA159" t="str">
            <v>SCAYNES HILL WTW</v>
          </cell>
          <cell r="AB159">
            <v>1449564</v>
          </cell>
          <cell r="AC159">
            <v>0.95665700262466846</v>
          </cell>
          <cell r="AD159" t="str">
            <v>GODDARDS GREEN WTW</v>
          </cell>
          <cell r="AE159">
            <v>65675</v>
          </cell>
          <cell r="AF159">
            <v>4.3342997375331552E-2</v>
          </cell>
        </row>
        <row r="160">
          <cell r="B160" t="str">
            <v>WISBOROUGH GREEN WTW</v>
          </cell>
          <cell r="C160"/>
          <cell r="D160"/>
          <cell r="E160">
            <v>24697</v>
          </cell>
          <cell r="F160"/>
          <cell r="G160"/>
          <cell r="H160"/>
          <cell r="I160"/>
          <cell r="J160">
            <v>138780</v>
          </cell>
          <cell r="K160"/>
          <cell r="L160"/>
          <cell r="M160"/>
          <cell r="N160"/>
          <cell r="O160"/>
          <cell r="P160"/>
          <cell r="Q160"/>
          <cell r="R160"/>
          <cell r="S160"/>
          <cell r="T160"/>
          <cell r="U160"/>
          <cell r="V160"/>
          <cell r="W160"/>
          <cell r="X160"/>
          <cell r="Y160">
            <v>163477</v>
          </cell>
          <cell r="Z160"/>
          <cell r="AA160" t="str">
            <v>GODDARDS GREEN WTW</v>
          </cell>
          <cell r="AB160">
            <v>138780</v>
          </cell>
          <cell r="AC160">
            <v>0.84892676033937498</v>
          </cell>
          <cell r="AD160" t="str">
            <v>BUDDS FARM HAVANT WTW</v>
          </cell>
          <cell r="AE160">
            <v>24697</v>
          </cell>
          <cell r="AF160">
            <v>0.15107323966062505</v>
          </cell>
        </row>
        <row r="161">
          <cell r="B161" t="str">
            <v>ANSTY WTW</v>
          </cell>
          <cell r="C161"/>
          <cell r="D161"/>
          <cell r="E161"/>
          <cell r="F161"/>
          <cell r="G161"/>
          <cell r="H161"/>
          <cell r="I161"/>
          <cell r="J161">
            <v>443076</v>
          </cell>
          <cell r="K161"/>
          <cell r="L161"/>
          <cell r="M161"/>
          <cell r="N161"/>
          <cell r="O161"/>
          <cell r="P161"/>
          <cell r="Q161"/>
          <cell r="R161"/>
          <cell r="S161"/>
          <cell r="T161"/>
          <cell r="U161"/>
          <cell r="V161">
            <v>13846</v>
          </cell>
          <cell r="W161"/>
          <cell r="X161"/>
          <cell r="Y161">
            <v>456922</v>
          </cell>
          <cell r="Z161"/>
          <cell r="AA161" t="str">
            <v>GODDARDS GREEN WTW</v>
          </cell>
          <cell r="AB161">
            <v>443076</v>
          </cell>
          <cell r="AC161">
            <v>0.96969723497664806</v>
          </cell>
          <cell r="AD161" t="str">
            <v>SCAYNES HILL WTW</v>
          </cell>
          <cell r="AE161">
            <v>13846</v>
          </cell>
          <cell r="AF161">
            <v>3.0302765023351906E-2</v>
          </cell>
        </row>
        <row r="162">
          <cell r="B162" t="str">
            <v>NEAVES LANE RINGMER WTW</v>
          </cell>
          <cell r="C162"/>
          <cell r="D162"/>
          <cell r="E162"/>
          <cell r="F162"/>
          <cell r="G162"/>
          <cell r="H162"/>
          <cell r="I162"/>
          <cell r="J162">
            <v>253595</v>
          </cell>
          <cell r="K162"/>
          <cell r="L162"/>
          <cell r="M162">
            <v>3462137</v>
          </cell>
          <cell r="N162"/>
          <cell r="O162"/>
          <cell r="P162"/>
          <cell r="Q162"/>
          <cell r="R162"/>
          <cell r="S162"/>
          <cell r="T162"/>
          <cell r="U162"/>
          <cell r="V162">
            <v>121203</v>
          </cell>
          <cell r="W162"/>
          <cell r="X162"/>
          <cell r="Y162">
            <v>3836935</v>
          </cell>
          <cell r="Z162"/>
          <cell r="AA162" t="str">
            <v>HAILSHAM NORTH WTW</v>
          </cell>
          <cell r="AB162">
            <v>3462137</v>
          </cell>
          <cell r="AC162">
            <v>0.90231838694166044</v>
          </cell>
          <cell r="AD162" t="str">
            <v>GODDARDS GREEN WTW</v>
          </cell>
          <cell r="AE162">
            <v>253595</v>
          </cell>
          <cell r="AF162">
            <v>6.609311859596266E-2</v>
          </cell>
        </row>
        <row r="163">
          <cell r="B163" t="str">
            <v>HIGHCROSS ALBOURNE WTW</v>
          </cell>
          <cell r="C163"/>
          <cell r="D163"/>
          <cell r="E163"/>
          <cell r="F163"/>
          <cell r="G163"/>
          <cell r="H163"/>
          <cell r="I163"/>
          <cell r="J163">
            <v>255826</v>
          </cell>
          <cell r="K163"/>
          <cell r="L163"/>
          <cell r="M163"/>
          <cell r="N163"/>
          <cell r="O163"/>
          <cell r="P163"/>
          <cell r="Q163"/>
          <cell r="R163"/>
          <cell r="S163"/>
          <cell r="T163"/>
          <cell r="U163"/>
          <cell r="V163"/>
          <cell r="W163"/>
          <cell r="X163"/>
          <cell r="Y163">
            <v>255826</v>
          </cell>
          <cell r="Z163"/>
          <cell r="AA163" t="str">
            <v>GODDARDS GREEN WTW</v>
          </cell>
          <cell r="AB163">
            <v>255826</v>
          </cell>
          <cell r="AC163">
            <v>1</v>
          </cell>
          <cell r="AD163" t="str">
            <v/>
          </cell>
          <cell r="AE163">
            <v>0</v>
          </cell>
          <cell r="AF163">
            <v>0</v>
          </cell>
        </row>
        <row r="164">
          <cell r="B164" t="str">
            <v>WHATLINGTON WTW</v>
          </cell>
          <cell r="C164"/>
          <cell r="D164"/>
          <cell r="E164"/>
          <cell r="F164"/>
          <cell r="G164"/>
          <cell r="H164"/>
          <cell r="I164"/>
          <cell r="J164">
            <v>1645</v>
          </cell>
          <cell r="K164"/>
          <cell r="L164"/>
          <cell r="M164">
            <v>18686</v>
          </cell>
          <cell r="N164"/>
          <cell r="O164"/>
          <cell r="P164"/>
          <cell r="Q164"/>
          <cell r="R164"/>
          <cell r="S164"/>
          <cell r="T164"/>
          <cell r="U164"/>
          <cell r="V164"/>
          <cell r="W164"/>
          <cell r="X164"/>
          <cell r="Y164">
            <v>20331</v>
          </cell>
          <cell r="Z164"/>
          <cell r="AA164" t="str">
            <v>HAILSHAM NORTH WTW</v>
          </cell>
          <cell r="AB164">
            <v>18686</v>
          </cell>
          <cell r="AC164">
            <v>0.91908907579558308</v>
          </cell>
          <cell r="AD164" t="str">
            <v>GODDARDS GREEN WTW</v>
          </cell>
          <cell r="AE164">
            <v>1645</v>
          </cell>
          <cell r="AF164">
            <v>8.0910924204416895E-2</v>
          </cell>
        </row>
        <row r="165">
          <cell r="B165" t="str">
            <v>BLACKSTONE WTW</v>
          </cell>
          <cell r="C165"/>
          <cell r="D165"/>
          <cell r="E165"/>
          <cell r="F165"/>
          <cell r="G165"/>
          <cell r="H165"/>
          <cell r="I165"/>
          <cell r="J165">
            <v>79015</v>
          </cell>
          <cell r="K165"/>
          <cell r="L165"/>
          <cell r="M165"/>
          <cell r="N165"/>
          <cell r="O165"/>
          <cell r="P165"/>
          <cell r="Q165"/>
          <cell r="R165"/>
          <cell r="S165"/>
          <cell r="T165"/>
          <cell r="U165"/>
          <cell r="V165"/>
          <cell r="W165"/>
          <cell r="X165"/>
          <cell r="Y165">
            <v>79015</v>
          </cell>
          <cell r="Z165"/>
          <cell r="AA165" t="str">
            <v>GODDARDS GREEN WTW</v>
          </cell>
          <cell r="AB165">
            <v>79015</v>
          </cell>
          <cell r="AC165">
            <v>1</v>
          </cell>
          <cell r="AD165" t="str">
            <v/>
          </cell>
          <cell r="AE165">
            <v>0</v>
          </cell>
          <cell r="AF165">
            <v>0</v>
          </cell>
        </row>
        <row r="166">
          <cell r="B166" t="str">
            <v>BALCOMBE WTW</v>
          </cell>
          <cell r="C166"/>
          <cell r="D166"/>
          <cell r="E166"/>
          <cell r="F166"/>
          <cell r="G166"/>
          <cell r="H166"/>
          <cell r="I166"/>
          <cell r="J166">
            <v>2352955</v>
          </cell>
          <cell r="K166"/>
          <cell r="L166"/>
          <cell r="M166"/>
          <cell r="N166"/>
          <cell r="O166"/>
          <cell r="P166"/>
          <cell r="Q166"/>
          <cell r="R166"/>
          <cell r="S166"/>
          <cell r="T166"/>
          <cell r="U166"/>
          <cell r="V166">
            <v>13744</v>
          </cell>
          <cell r="W166"/>
          <cell r="X166"/>
          <cell r="Y166">
            <v>2366699</v>
          </cell>
          <cell r="Z166"/>
          <cell r="AA166" t="str">
            <v>GODDARDS GREEN WTW</v>
          </cell>
          <cell r="AB166">
            <v>2352955</v>
          </cell>
          <cell r="AC166">
            <v>0.99419275539475027</v>
          </cell>
          <cell r="AD166" t="str">
            <v>SCAYNES HILL WTW</v>
          </cell>
          <cell r="AE166">
            <v>13744</v>
          </cell>
          <cell r="AF166">
            <v>5.8072446052497596E-3</v>
          </cell>
        </row>
        <row r="167">
          <cell r="B167" t="str">
            <v>HOLLYCROFT EAST CHILTINGTON WT</v>
          </cell>
          <cell r="C167"/>
          <cell r="D167"/>
          <cell r="E167"/>
          <cell r="F167"/>
          <cell r="G167"/>
          <cell r="H167"/>
          <cell r="I167"/>
          <cell r="J167">
            <v>34960</v>
          </cell>
          <cell r="K167"/>
          <cell r="L167"/>
          <cell r="M167"/>
          <cell r="N167"/>
          <cell r="O167"/>
          <cell r="P167"/>
          <cell r="Q167"/>
          <cell r="R167"/>
          <cell r="S167"/>
          <cell r="T167"/>
          <cell r="U167"/>
          <cell r="V167">
            <v>9739</v>
          </cell>
          <cell r="W167"/>
          <cell r="X167"/>
          <cell r="Y167">
            <v>44699</v>
          </cell>
          <cell r="Z167"/>
          <cell r="AA167" t="str">
            <v>GODDARDS GREEN WTW</v>
          </cell>
          <cell r="AB167">
            <v>34960</v>
          </cell>
          <cell r="AC167">
            <v>0.78212040537819638</v>
          </cell>
          <cell r="AD167" t="str">
            <v>SCAYNES HILL WTW</v>
          </cell>
          <cell r="AE167">
            <v>9739</v>
          </cell>
          <cell r="AF167">
            <v>0.21787959462180362</v>
          </cell>
        </row>
        <row r="168">
          <cell r="B168" t="str">
            <v>MINSTEAD WTW</v>
          </cell>
          <cell r="C168"/>
          <cell r="D168"/>
          <cell r="E168"/>
          <cell r="F168"/>
          <cell r="G168"/>
          <cell r="H168"/>
          <cell r="I168"/>
          <cell r="J168"/>
          <cell r="K168"/>
          <cell r="L168"/>
          <cell r="M168"/>
          <cell r="N168"/>
          <cell r="O168"/>
          <cell r="P168"/>
          <cell r="Q168"/>
          <cell r="R168"/>
          <cell r="S168"/>
          <cell r="T168"/>
          <cell r="U168"/>
          <cell r="V168"/>
          <cell r="W168">
            <v>146846</v>
          </cell>
          <cell r="X168"/>
          <cell r="Y168">
            <v>146846</v>
          </cell>
          <cell r="Z168"/>
          <cell r="AA168" t="str">
            <v>SLOWHILL COPSE MARCHWOOD WTW</v>
          </cell>
          <cell r="AB168">
            <v>146846</v>
          </cell>
          <cell r="AC168">
            <v>1</v>
          </cell>
          <cell r="AD168" t="str">
            <v/>
          </cell>
          <cell r="AE168">
            <v>0</v>
          </cell>
          <cell r="AF168">
            <v>0</v>
          </cell>
        </row>
        <row r="169">
          <cell r="B169" t="str">
            <v>DAMBRIDGE WINGHAM WTW</v>
          </cell>
          <cell r="C169"/>
          <cell r="D169"/>
          <cell r="E169"/>
          <cell r="F169">
            <v>4857378</v>
          </cell>
          <cell r="G169"/>
          <cell r="H169"/>
          <cell r="I169"/>
          <cell r="J169"/>
          <cell r="K169"/>
          <cell r="L169"/>
          <cell r="M169"/>
          <cell r="N169">
            <v>32703</v>
          </cell>
          <cell r="O169"/>
          <cell r="P169"/>
          <cell r="Q169"/>
          <cell r="R169"/>
          <cell r="S169"/>
          <cell r="T169"/>
          <cell r="U169"/>
          <cell r="V169"/>
          <cell r="W169"/>
          <cell r="X169"/>
          <cell r="Y169">
            <v>4890081</v>
          </cell>
          <cell r="Z169"/>
          <cell r="AA169" t="str">
            <v>CANTERBURY WTW</v>
          </cell>
          <cell r="AB169">
            <v>4857378</v>
          </cell>
          <cell r="AC169">
            <v>0.99331238071516603</v>
          </cell>
          <cell r="AD169" t="str">
            <v>HAM HILL WTW</v>
          </cell>
          <cell r="AE169">
            <v>32703</v>
          </cell>
          <cell r="AF169">
            <v>6.6876192848339322E-3</v>
          </cell>
        </row>
        <row r="170">
          <cell r="B170" t="str">
            <v>BARCOMBE NEW WTW</v>
          </cell>
          <cell r="C170"/>
          <cell r="D170"/>
          <cell r="E170"/>
          <cell r="F170"/>
          <cell r="G170"/>
          <cell r="H170"/>
          <cell r="I170"/>
          <cell r="J170">
            <v>121924</v>
          </cell>
          <cell r="K170"/>
          <cell r="L170"/>
          <cell r="M170">
            <v>1712638</v>
          </cell>
          <cell r="N170"/>
          <cell r="O170"/>
          <cell r="P170"/>
          <cell r="Q170"/>
          <cell r="R170"/>
          <cell r="S170"/>
          <cell r="T170"/>
          <cell r="U170"/>
          <cell r="V170">
            <v>351980</v>
          </cell>
          <cell r="W170"/>
          <cell r="X170"/>
          <cell r="Y170">
            <v>2186542</v>
          </cell>
          <cell r="Z170"/>
          <cell r="AA170" t="str">
            <v>HAILSHAM NORTH WTW</v>
          </cell>
          <cell r="AB170">
            <v>1712638</v>
          </cell>
          <cell r="AC170">
            <v>0.78326325311839429</v>
          </cell>
          <cell r="AD170" t="str">
            <v>SCAYNES HILL WTW</v>
          </cell>
          <cell r="AE170">
            <v>351980</v>
          </cell>
          <cell r="AF170">
            <v>0.1609756409892881</v>
          </cell>
        </row>
        <row r="171">
          <cell r="B171" t="str">
            <v>EASTRY WTW</v>
          </cell>
          <cell r="C171"/>
          <cell r="D171"/>
          <cell r="E171"/>
          <cell r="F171">
            <v>892921</v>
          </cell>
          <cell r="G171"/>
          <cell r="H171"/>
          <cell r="I171"/>
          <cell r="J171"/>
          <cell r="K171"/>
          <cell r="L171"/>
          <cell r="M171"/>
          <cell r="N171"/>
          <cell r="O171"/>
          <cell r="P171"/>
          <cell r="Q171"/>
          <cell r="R171"/>
          <cell r="S171"/>
          <cell r="T171"/>
          <cell r="U171"/>
          <cell r="V171"/>
          <cell r="W171"/>
          <cell r="X171"/>
          <cell r="Y171">
            <v>892921</v>
          </cell>
          <cell r="Z171"/>
          <cell r="AA171" t="str">
            <v>CANTERBURY WTW</v>
          </cell>
          <cell r="AB171">
            <v>892921</v>
          </cell>
          <cell r="AC171">
            <v>1</v>
          </cell>
          <cell r="AD171" t="str">
            <v/>
          </cell>
          <cell r="AE171">
            <v>0</v>
          </cell>
          <cell r="AF171">
            <v>0</v>
          </cell>
        </row>
        <row r="172">
          <cell r="B172" t="str">
            <v>COLDWALTHAM WTW</v>
          </cell>
          <cell r="C172"/>
          <cell r="D172"/>
          <cell r="E172"/>
          <cell r="F172"/>
          <cell r="G172"/>
          <cell r="H172"/>
          <cell r="I172"/>
          <cell r="J172">
            <v>18629</v>
          </cell>
          <cell r="K172"/>
          <cell r="L172"/>
          <cell r="M172"/>
          <cell r="N172"/>
          <cell r="O172"/>
          <cell r="P172"/>
          <cell r="Q172"/>
          <cell r="R172"/>
          <cell r="S172"/>
          <cell r="T172"/>
          <cell r="U172"/>
          <cell r="V172"/>
          <cell r="W172"/>
          <cell r="X172"/>
          <cell r="Y172">
            <v>18629</v>
          </cell>
          <cell r="Z172"/>
          <cell r="AA172" t="str">
            <v>GODDARDS GREEN WTW</v>
          </cell>
          <cell r="AB172">
            <v>18629</v>
          </cell>
          <cell r="AC172">
            <v>1</v>
          </cell>
          <cell r="AD172" t="str">
            <v/>
          </cell>
          <cell r="AE172">
            <v>0</v>
          </cell>
          <cell r="AF172">
            <v>0</v>
          </cell>
        </row>
        <row r="173">
          <cell r="B173" t="str">
            <v>GRAYSWOOD WTW</v>
          </cell>
          <cell r="C173"/>
          <cell r="D173"/>
          <cell r="E173">
            <v>55292</v>
          </cell>
          <cell r="F173"/>
          <cell r="G173"/>
          <cell r="H173"/>
          <cell r="I173"/>
          <cell r="J173"/>
          <cell r="K173"/>
          <cell r="L173"/>
          <cell r="M173"/>
          <cell r="N173">
            <v>15677</v>
          </cell>
          <cell r="O173"/>
          <cell r="P173"/>
          <cell r="Q173"/>
          <cell r="R173"/>
          <cell r="S173"/>
          <cell r="T173"/>
          <cell r="U173"/>
          <cell r="V173"/>
          <cell r="W173"/>
          <cell r="X173"/>
          <cell r="Y173">
            <v>70969</v>
          </cell>
          <cell r="Z173"/>
          <cell r="AA173" t="str">
            <v>BUDDS FARM HAVANT WTW</v>
          </cell>
          <cell r="AB173">
            <v>55292</v>
          </cell>
          <cell r="AC173">
            <v>0.77910073412334968</v>
          </cell>
          <cell r="AD173" t="str">
            <v>HAM HILL WTW</v>
          </cell>
          <cell r="AE173">
            <v>15677</v>
          </cell>
          <cell r="AF173">
            <v>0.22089926587665037</v>
          </cell>
        </row>
        <row r="174">
          <cell r="B174" t="str">
            <v>GODDARDS GREEN WTW</v>
          </cell>
          <cell r="C174"/>
          <cell r="D174"/>
          <cell r="E174"/>
          <cell r="F174"/>
          <cell r="G174"/>
          <cell r="H174"/>
          <cell r="I174"/>
          <cell r="J174">
            <v>0</v>
          </cell>
          <cell r="K174"/>
          <cell r="L174"/>
          <cell r="M174"/>
          <cell r="N174"/>
          <cell r="O174"/>
          <cell r="P174"/>
          <cell r="Q174"/>
          <cell r="R174"/>
          <cell r="S174"/>
          <cell r="T174"/>
          <cell r="U174"/>
          <cell r="V174"/>
          <cell r="W174"/>
          <cell r="X174"/>
          <cell r="Y174">
            <v>0</v>
          </cell>
          <cell r="Z174"/>
          <cell r="AA174" t="str">
            <v>GODDARDS GREEN WTW</v>
          </cell>
          <cell r="AB174">
            <v>0</v>
          </cell>
          <cell r="AC174" t="e">
            <v>#DIV/0!</v>
          </cell>
          <cell r="AD174" t="str">
            <v/>
          </cell>
          <cell r="AE174">
            <v>0</v>
          </cell>
          <cell r="AF174" t="str">
            <v/>
          </cell>
        </row>
        <row r="175">
          <cell r="B175" t="str">
            <v>NEWENDEN WTW</v>
          </cell>
          <cell r="C175"/>
          <cell r="D175"/>
          <cell r="E175"/>
          <cell r="F175"/>
          <cell r="G175"/>
          <cell r="H175"/>
          <cell r="I175"/>
          <cell r="J175"/>
          <cell r="K175"/>
          <cell r="L175"/>
          <cell r="M175">
            <v>2</v>
          </cell>
          <cell r="N175">
            <v>39865</v>
          </cell>
          <cell r="O175"/>
          <cell r="P175"/>
          <cell r="Q175"/>
          <cell r="R175"/>
          <cell r="S175"/>
          <cell r="T175"/>
          <cell r="U175"/>
          <cell r="V175"/>
          <cell r="W175"/>
          <cell r="X175"/>
          <cell r="Y175">
            <v>39867</v>
          </cell>
          <cell r="Z175"/>
          <cell r="AA175" t="str">
            <v>HAM HILL WTW</v>
          </cell>
          <cell r="AB175">
            <v>39865</v>
          </cell>
          <cell r="AC175">
            <v>0.99994983319537467</v>
          </cell>
          <cell r="AD175" t="str">
            <v>HAILSHAM NORTH WTW</v>
          </cell>
          <cell r="AE175">
            <v>2</v>
          </cell>
          <cell r="AF175">
            <v>5.0166804625379387E-5</v>
          </cell>
        </row>
        <row r="176">
          <cell r="B176" t="str">
            <v>DITCHLING WTW</v>
          </cell>
          <cell r="C176"/>
          <cell r="D176"/>
          <cell r="E176"/>
          <cell r="F176"/>
          <cell r="G176"/>
          <cell r="H176"/>
          <cell r="I176"/>
          <cell r="J176">
            <v>1677751</v>
          </cell>
          <cell r="K176"/>
          <cell r="L176"/>
          <cell r="M176"/>
          <cell r="N176"/>
          <cell r="O176"/>
          <cell r="P176"/>
          <cell r="Q176"/>
          <cell r="R176"/>
          <cell r="S176"/>
          <cell r="T176"/>
          <cell r="U176"/>
          <cell r="V176">
            <v>36337</v>
          </cell>
          <cell r="W176"/>
          <cell r="X176"/>
          <cell r="Y176">
            <v>1714088</v>
          </cell>
          <cell r="Z176"/>
          <cell r="AA176" t="str">
            <v>GODDARDS GREEN WTW</v>
          </cell>
          <cell r="AB176">
            <v>1677751</v>
          </cell>
          <cell r="AC176">
            <v>0.97880097171207081</v>
          </cell>
          <cell r="AD176" t="str">
            <v>SCAYNES HILL WTW</v>
          </cell>
          <cell r="AE176">
            <v>36337</v>
          </cell>
          <cell r="AF176">
            <v>2.1199028287929206E-2</v>
          </cell>
        </row>
        <row r="177">
          <cell r="B177" t="str">
            <v>WALLCROUCH WTW</v>
          </cell>
          <cell r="C177"/>
          <cell r="D177"/>
          <cell r="E177"/>
          <cell r="F177"/>
          <cell r="G177"/>
          <cell r="H177"/>
          <cell r="I177"/>
          <cell r="J177"/>
          <cell r="K177"/>
          <cell r="L177"/>
          <cell r="M177">
            <v>30213</v>
          </cell>
          <cell r="N177">
            <v>8665</v>
          </cell>
          <cell r="O177"/>
          <cell r="P177"/>
          <cell r="Q177"/>
          <cell r="R177"/>
          <cell r="S177"/>
          <cell r="T177"/>
          <cell r="U177"/>
          <cell r="V177"/>
          <cell r="W177"/>
          <cell r="X177"/>
          <cell r="Y177">
            <v>38878</v>
          </cell>
          <cell r="Z177"/>
          <cell r="AA177" t="str">
            <v>HAILSHAM NORTH WTW</v>
          </cell>
          <cell r="AB177">
            <v>30213</v>
          </cell>
          <cell r="AC177">
            <v>0.77712330881218172</v>
          </cell>
          <cell r="AD177" t="str">
            <v>HAM HILL WTW</v>
          </cell>
          <cell r="AE177">
            <v>8665</v>
          </cell>
          <cell r="AF177">
            <v>0.2228766911878183</v>
          </cell>
        </row>
        <row r="178">
          <cell r="B178" t="str">
            <v>PULBOROUGH WTW</v>
          </cell>
          <cell r="C178"/>
          <cell r="D178"/>
          <cell r="E178">
            <v>36118</v>
          </cell>
          <cell r="F178"/>
          <cell r="G178"/>
          <cell r="H178"/>
          <cell r="I178"/>
          <cell r="J178">
            <v>230485</v>
          </cell>
          <cell r="K178"/>
          <cell r="L178"/>
          <cell r="M178"/>
          <cell r="N178"/>
          <cell r="O178">
            <v>54300</v>
          </cell>
          <cell r="P178"/>
          <cell r="Q178"/>
          <cell r="R178"/>
          <cell r="S178"/>
          <cell r="T178"/>
          <cell r="U178"/>
          <cell r="V178"/>
          <cell r="W178"/>
          <cell r="X178"/>
          <cell r="Y178">
            <v>320903</v>
          </cell>
          <cell r="Z178"/>
          <cell r="AA178" t="str">
            <v>GODDARDS GREEN WTW</v>
          </cell>
          <cell r="AB178">
            <v>230485</v>
          </cell>
          <cell r="AC178">
            <v>0.71823884475994304</v>
          </cell>
          <cell r="AD178" t="str">
            <v>HORSHAM NEW WTW</v>
          </cell>
          <cell r="AE178">
            <v>54300</v>
          </cell>
          <cell r="AF178">
            <v>0.16921001050161574</v>
          </cell>
        </row>
        <row r="179">
          <cell r="B179" t="str">
            <v>STAPLEHURST WTW</v>
          </cell>
          <cell r="C179"/>
          <cell r="D179"/>
          <cell r="E179"/>
          <cell r="F179"/>
          <cell r="G179"/>
          <cell r="H179"/>
          <cell r="I179"/>
          <cell r="J179"/>
          <cell r="K179"/>
          <cell r="L179"/>
          <cell r="M179"/>
          <cell r="N179">
            <v>261245</v>
          </cell>
          <cell r="O179"/>
          <cell r="P179"/>
          <cell r="Q179"/>
          <cell r="R179"/>
          <cell r="S179"/>
          <cell r="T179"/>
          <cell r="U179"/>
          <cell r="V179"/>
          <cell r="W179"/>
          <cell r="X179"/>
          <cell r="Y179">
            <v>261245</v>
          </cell>
          <cell r="Z179"/>
          <cell r="AA179" t="str">
            <v>HAM HILL WTW</v>
          </cell>
          <cell r="AB179">
            <v>261245</v>
          </cell>
          <cell r="AC179">
            <v>1</v>
          </cell>
          <cell r="AD179" t="str">
            <v/>
          </cell>
          <cell r="AE179">
            <v>0</v>
          </cell>
          <cell r="AF179">
            <v>0</v>
          </cell>
        </row>
        <row r="180">
          <cell r="B180" t="str">
            <v>GODSTONE WTW</v>
          </cell>
          <cell r="C180"/>
          <cell r="D180"/>
          <cell r="E180"/>
          <cell r="F180"/>
          <cell r="G180"/>
          <cell r="H180"/>
          <cell r="I180"/>
          <cell r="J180">
            <v>2328556</v>
          </cell>
          <cell r="K180"/>
          <cell r="L180"/>
          <cell r="M180"/>
          <cell r="N180"/>
          <cell r="O180"/>
          <cell r="P180"/>
          <cell r="Q180"/>
          <cell r="R180"/>
          <cell r="S180"/>
          <cell r="T180"/>
          <cell r="U180"/>
          <cell r="V180"/>
          <cell r="W180"/>
          <cell r="X180"/>
          <cell r="Y180">
            <v>2328556</v>
          </cell>
          <cell r="Z180"/>
          <cell r="AA180" t="str">
            <v>GODDARDS GREEN WTW</v>
          </cell>
          <cell r="AB180">
            <v>2328556</v>
          </cell>
          <cell r="AC180">
            <v>1</v>
          </cell>
          <cell r="AD180" t="str">
            <v/>
          </cell>
          <cell r="AE180">
            <v>0</v>
          </cell>
          <cell r="AF180">
            <v>0</v>
          </cell>
        </row>
        <row r="181">
          <cell r="B181" t="str">
            <v>APPLEDORE WTW</v>
          </cell>
          <cell r="C181"/>
          <cell r="D181"/>
          <cell r="E181"/>
          <cell r="F181"/>
          <cell r="G181"/>
          <cell r="H181"/>
          <cell r="I181"/>
          <cell r="J181"/>
          <cell r="K181"/>
          <cell r="L181"/>
          <cell r="M181"/>
          <cell r="N181">
            <v>43980</v>
          </cell>
          <cell r="O181"/>
          <cell r="P181"/>
          <cell r="Q181"/>
          <cell r="R181"/>
          <cell r="S181"/>
          <cell r="T181"/>
          <cell r="U181"/>
          <cell r="V181"/>
          <cell r="W181"/>
          <cell r="X181"/>
          <cell r="Y181">
            <v>43980</v>
          </cell>
          <cell r="Z181"/>
          <cell r="AA181" t="str">
            <v>HAM HILL WTW</v>
          </cell>
          <cell r="AB181">
            <v>43980</v>
          </cell>
          <cell r="AC181">
            <v>1</v>
          </cell>
          <cell r="AD181" t="str">
            <v/>
          </cell>
          <cell r="AE181">
            <v>0</v>
          </cell>
          <cell r="AF181">
            <v>0</v>
          </cell>
        </row>
        <row r="182">
          <cell r="B182" t="str">
            <v>PETWORTH WTW</v>
          </cell>
          <cell r="C182"/>
          <cell r="D182"/>
          <cell r="E182">
            <v>35476</v>
          </cell>
          <cell r="F182"/>
          <cell r="G182"/>
          <cell r="H182"/>
          <cell r="I182"/>
          <cell r="J182">
            <v>52652</v>
          </cell>
          <cell r="K182"/>
          <cell r="L182"/>
          <cell r="M182"/>
          <cell r="N182"/>
          <cell r="O182"/>
          <cell r="P182"/>
          <cell r="Q182"/>
          <cell r="R182"/>
          <cell r="S182"/>
          <cell r="T182"/>
          <cell r="U182"/>
          <cell r="V182"/>
          <cell r="W182"/>
          <cell r="X182"/>
          <cell r="Y182">
            <v>88128</v>
          </cell>
          <cell r="Z182"/>
          <cell r="AA182" t="str">
            <v>GODDARDS GREEN WTW</v>
          </cell>
          <cell r="AB182">
            <v>52652</v>
          </cell>
          <cell r="AC182">
            <v>0.59744916485112565</v>
          </cell>
          <cell r="AD182" t="str">
            <v>BUDDS FARM HAVANT WTW</v>
          </cell>
          <cell r="AE182">
            <v>35476</v>
          </cell>
          <cell r="AF182">
            <v>0.40255083514887435</v>
          </cell>
        </row>
        <row r="183">
          <cell r="B183" t="str">
            <v>FLETCHING WTW</v>
          </cell>
          <cell r="C183"/>
          <cell r="D183"/>
          <cell r="E183"/>
          <cell r="F183"/>
          <cell r="G183"/>
          <cell r="H183"/>
          <cell r="I183"/>
          <cell r="J183">
            <v>27842</v>
          </cell>
          <cell r="K183"/>
          <cell r="L183"/>
          <cell r="M183"/>
          <cell r="N183"/>
          <cell r="O183"/>
          <cell r="P183"/>
          <cell r="Q183"/>
          <cell r="R183"/>
          <cell r="S183"/>
          <cell r="T183"/>
          <cell r="U183"/>
          <cell r="V183"/>
          <cell r="W183"/>
          <cell r="X183"/>
          <cell r="Y183">
            <v>27842</v>
          </cell>
          <cell r="Z183"/>
          <cell r="AA183" t="str">
            <v>GODDARDS GREEN WTW</v>
          </cell>
          <cell r="AB183">
            <v>27842</v>
          </cell>
          <cell r="AC183">
            <v>1</v>
          </cell>
          <cell r="AD183" t="str">
            <v/>
          </cell>
          <cell r="AE183">
            <v>0</v>
          </cell>
          <cell r="AF183">
            <v>0</v>
          </cell>
        </row>
        <row r="184">
          <cell r="B184" t="str">
            <v>LIME PARK HERSTMONCEUX WTW</v>
          </cell>
          <cell r="C184"/>
          <cell r="D184"/>
          <cell r="E184"/>
          <cell r="F184"/>
          <cell r="G184"/>
          <cell r="H184"/>
          <cell r="I184"/>
          <cell r="J184"/>
          <cell r="K184"/>
          <cell r="L184"/>
          <cell r="M184">
            <v>60885</v>
          </cell>
          <cell r="N184"/>
          <cell r="O184"/>
          <cell r="P184"/>
          <cell r="Q184"/>
          <cell r="R184"/>
          <cell r="S184"/>
          <cell r="T184"/>
          <cell r="U184"/>
          <cell r="V184"/>
          <cell r="W184"/>
          <cell r="X184"/>
          <cell r="Y184">
            <v>60885</v>
          </cell>
          <cell r="Z184"/>
          <cell r="AA184" t="str">
            <v>HAILSHAM NORTH WTW</v>
          </cell>
          <cell r="AB184">
            <v>60885</v>
          </cell>
          <cell r="AC184">
            <v>1</v>
          </cell>
          <cell r="AD184" t="str">
            <v/>
          </cell>
          <cell r="AE184">
            <v>0</v>
          </cell>
          <cell r="AF184">
            <v>0</v>
          </cell>
        </row>
        <row r="185">
          <cell r="B185" t="str">
            <v>WESTBERE WTW</v>
          </cell>
          <cell r="C185"/>
          <cell r="D185"/>
          <cell r="E185"/>
          <cell r="F185">
            <v>2407484</v>
          </cell>
          <cell r="G185"/>
          <cell r="H185"/>
          <cell r="I185"/>
          <cell r="J185"/>
          <cell r="K185"/>
          <cell r="L185"/>
          <cell r="M185"/>
          <cell r="N185">
            <v>52623</v>
          </cell>
          <cell r="O185"/>
          <cell r="P185"/>
          <cell r="Q185"/>
          <cell r="R185"/>
          <cell r="S185"/>
          <cell r="T185"/>
          <cell r="U185"/>
          <cell r="V185"/>
          <cell r="W185"/>
          <cell r="X185"/>
          <cell r="Y185">
            <v>2460107</v>
          </cell>
          <cell r="Z185"/>
          <cell r="AA185" t="str">
            <v>CANTERBURY WTW</v>
          </cell>
          <cell r="AB185">
            <v>2407484</v>
          </cell>
          <cell r="AC185">
            <v>0.97860946698659856</v>
          </cell>
          <cell r="AD185" t="str">
            <v>HAM HILL WTW</v>
          </cell>
          <cell r="AE185">
            <v>52623</v>
          </cell>
          <cell r="AF185">
            <v>2.139053301340145E-2</v>
          </cell>
        </row>
        <row r="186">
          <cell r="B186" t="str">
            <v>SPELDHURST WTW</v>
          </cell>
          <cell r="C186"/>
          <cell r="D186"/>
          <cell r="E186"/>
          <cell r="F186"/>
          <cell r="G186"/>
          <cell r="H186"/>
          <cell r="I186"/>
          <cell r="J186">
            <v>36177</v>
          </cell>
          <cell r="K186"/>
          <cell r="L186"/>
          <cell r="M186"/>
          <cell r="N186">
            <v>165347</v>
          </cell>
          <cell r="O186"/>
          <cell r="P186"/>
          <cell r="Q186"/>
          <cell r="R186"/>
          <cell r="S186"/>
          <cell r="T186"/>
          <cell r="U186"/>
          <cell r="V186">
            <v>8536</v>
          </cell>
          <cell r="W186"/>
          <cell r="X186"/>
          <cell r="Y186">
            <v>210060</v>
          </cell>
          <cell r="Z186"/>
          <cell r="AA186" t="str">
            <v>HAM HILL WTW</v>
          </cell>
          <cell r="AB186">
            <v>165347</v>
          </cell>
          <cell r="AC186">
            <v>0.78714176901837574</v>
          </cell>
          <cell r="AD186" t="str">
            <v>GODDARDS GREEN WTW</v>
          </cell>
          <cell r="AE186">
            <v>36177</v>
          </cell>
          <cell r="AF186">
            <v>0.17222222222222222</v>
          </cell>
        </row>
        <row r="187">
          <cell r="B187" t="str">
            <v>REDGATE MILL CROWBOROUGH WTW</v>
          </cell>
          <cell r="C187"/>
          <cell r="D187"/>
          <cell r="E187"/>
          <cell r="F187"/>
          <cell r="G187"/>
          <cell r="H187"/>
          <cell r="I187"/>
          <cell r="J187">
            <v>5433256</v>
          </cell>
          <cell r="K187"/>
          <cell r="L187"/>
          <cell r="M187">
            <v>736990</v>
          </cell>
          <cell r="N187">
            <v>46607</v>
          </cell>
          <cell r="O187"/>
          <cell r="P187"/>
          <cell r="Q187"/>
          <cell r="R187"/>
          <cell r="S187"/>
          <cell r="T187"/>
          <cell r="U187"/>
          <cell r="V187">
            <v>4562353</v>
          </cell>
          <cell r="W187"/>
          <cell r="X187"/>
          <cell r="Y187">
            <v>10779206</v>
          </cell>
          <cell r="Z187"/>
          <cell r="AA187" t="str">
            <v>GODDARDS GREEN WTW</v>
          </cell>
          <cell r="AB187">
            <v>5433256</v>
          </cell>
          <cell r="AC187">
            <v>0.50404974169711569</v>
          </cell>
          <cell r="AD187" t="str">
            <v>SCAYNES HILL WTW</v>
          </cell>
          <cell r="AE187">
            <v>4562353</v>
          </cell>
          <cell r="AF187">
            <v>0.42325501525808118</v>
          </cell>
        </row>
        <row r="188">
          <cell r="B188" t="str">
            <v>CHIDDINGFOLD WTW</v>
          </cell>
          <cell r="C188"/>
          <cell r="D188"/>
          <cell r="E188">
            <v>303581</v>
          </cell>
          <cell r="F188"/>
          <cell r="G188"/>
          <cell r="H188"/>
          <cell r="I188"/>
          <cell r="J188">
            <v>94793</v>
          </cell>
          <cell r="K188"/>
          <cell r="L188"/>
          <cell r="M188"/>
          <cell r="N188"/>
          <cell r="O188">
            <v>18200</v>
          </cell>
          <cell r="P188"/>
          <cell r="Q188"/>
          <cell r="R188"/>
          <cell r="S188"/>
          <cell r="T188"/>
          <cell r="U188"/>
          <cell r="V188"/>
          <cell r="W188"/>
          <cell r="X188"/>
          <cell r="Y188">
            <v>416574</v>
          </cell>
          <cell r="Z188"/>
          <cell r="AA188" t="str">
            <v>BUDDS FARM HAVANT WTW</v>
          </cell>
          <cell r="AB188">
            <v>303581</v>
          </cell>
          <cell r="AC188">
            <v>0.72875647544013789</v>
          </cell>
          <cell r="AD188" t="str">
            <v>GODDARDS GREEN WTW</v>
          </cell>
          <cell r="AE188">
            <v>94793</v>
          </cell>
          <cell r="AF188">
            <v>0.22755380796689184</v>
          </cell>
        </row>
        <row r="189">
          <cell r="B189" t="str">
            <v>COOLHAM WTW</v>
          </cell>
          <cell r="C189"/>
          <cell r="D189"/>
          <cell r="E189"/>
          <cell r="F189"/>
          <cell r="G189"/>
          <cell r="H189"/>
          <cell r="I189"/>
          <cell r="J189">
            <v>911854</v>
          </cell>
          <cell r="K189"/>
          <cell r="L189"/>
          <cell r="M189"/>
          <cell r="N189"/>
          <cell r="O189">
            <v>13600</v>
          </cell>
          <cell r="P189"/>
          <cell r="Q189"/>
          <cell r="R189"/>
          <cell r="S189"/>
          <cell r="T189"/>
          <cell r="U189"/>
          <cell r="V189"/>
          <cell r="W189"/>
          <cell r="X189"/>
          <cell r="Y189">
            <v>925454</v>
          </cell>
          <cell r="Z189"/>
          <cell r="AA189" t="str">
            <v>GODDARDS GREEN WTW</v>
          </cell>
          <cell r="AB189">
            <v>911854</v>
          </cell>
          <cell r="AC189">
            <v>0.98530451000265817</v>
          </cell>
          <cell r="AD189" t="str">
            <v>HORSHAM NEW WTW</v>
          </cell>
          <cell r="AE189">
            <v>13600</v>
          </cell>
          <cell r="AF189">
            <v>1.4695489997341845E-2</v>
          </cell>
        </row>
        <row r="190">
          <cell r="B190" t="str">
            <v>TEYNHAM WTW</v>
          </cell>
          <cell r="C190"/>
          <cell r="D190"/>
          <cell r="E190"/>
          <cell r="F190">
            <v>27870</v>
          </cell>
          <cell r="G190"/>
          <cell r="H190"/>
          <cell r="I190"/>
          <cell r="J190"/>
          <cell r="K190"/>
          <cell r="L190"/>
          <cell r="M190"/>
          <cell r="N190">
            <v>45331</v>
          </cell>
          <cell r="O190"/>
          <cell r="P190"/>
          <cell r="Q190"/>
          <cell r="R190"/>
          <cell r="S190"/>
          <cell r="T190"/>
          <cell r="U190"/>
          <cell r="V190"/>
          <cell r="W190"/>
          <cell r="X190"/>
          <cell r="Y190">
            <v>73201</v>
          </cell>
          <cell r="Z190"/>
          <cell r="AA190" t="str">
            <v>HAM HILL WTW</v>
          </cell>
          <cell r="AB190">
            <v>45331</v>
          </cell>
          <cell r="AC190">
            <v>0.61926749634567835</v>
          </cell>
          <cell r="AD190" t="str">
            <v>CANTERBURY WTW</v>
          </cell>
          <cell r="AE190">
            <v>27870</v>
          </cell>
          <cell r="AF190">
            <v>0.38073250365432165</v>
          </cell>
        </row>
        <row r="191">
          <cell r="B191" t="str">
            <v>CHALE WTW</v>
          </cell>
          <cell r="C191"/>
          <cell r="D191"/>
          <cell r="E191">
            <v>21186</v>
          </cell>
          <cell r="F191"/>
          <cell r="G191"/>
          <cell r="H191"/>
          <cell r="I191"/>
          <cell r="J191"/>
          <cell r="K191"/>
          <cell r="L191"/>
          <cell r="M191"/>
          <cell r="N191"/>
          <cell r="O191"/>
          <cell r="P191"/>
          <cell r="Q191"/>
          <cell r="R191"/>
          <cell r="S191"/>
          <cell r="T191"/>
          <cell r="U191">
            <v>1281523.6000000001</v>
          </cell>
          <cell r="V191"/>
          <cell r="W191">
            <v>33530</v>
          </cell>
          <cell r="X191"/>
          <cell r="Y191">
            <v>1336239.6000000001</v>
          </cell>
          <cell r="Z191"/>
          <cell r="AA191" t="str">
            <v>SANDOWN NEW WTW</v>
          </cell>
          <cell r="AB191">
            <v>1281523.6000000001</v>
          </cell>
          <cell r="AC191">
            <v>0.9590522538023869</v>
          </cell>
          <cell r="AD191" t="str">
            <v>SLOWHILL COPSE MARCHWOOD WTW</v>
          </cell>
          <cell r="AE191">
            <v>33530</v>
          </cell>
          <cell r="AF191">
            <v>2.5092805212478361E-2</v>
          </cell>
        </row>
        <row r="192">
          <cell r="B192" t="str">
            <v>MONKS GATE WTW</v>
          </cell>
          <cell r="C192"/>
          <cell r="D192"/>
          <cell r="E192"/>
          <cell r="F192"/>
          <cell r="G192"/>
          <cell r="H192"/>
          <cell r="I192"/>
          <cell r="J192">
            <v>672065</v>
          </cell>
          <cell r="K192"/>
          <cell r="L192"/>
          <cell r="M192"/>
          <cell r="N192"/>
          <cell r="O192">
            <v>13600</v>
          </cell>
          <cell r="P192"/>
          <cell r="Q192"/>
          <cell r="R192"/>
          <cell r="S192"/>
          <cell r="T192"/>
          <cell r="U192"/>
          <cell r="V192">
            <v>19691</v>
          </cell>
          <cell r="W192"/>
          <cell r="X192"/>
          <cell r="Y192">
            <v>705356</v>
          </cell>
          <cell r="Z192"/>
          <cell r="AA192" t="str">
            <v>GODDARDS GREEN WTW</v>
          </cell>
          <cell r="AB192">
            <v>672065</v>
          </cell>
          <cell r="AC192">
            <v>0.95280255643958511</v>
          </cell>
          <cell r="AD192" t="str">
            <v>SCAYNES HILL WTW</v>
          </cell>
          <cell r="AE192">
            <v>19691</v>
          </cell>
          <cell r="AF192">
            <v>2.7916399662014642E-2</v>
          </cell>
        </row>
        <row r="193">
          <cell r="B193" t="str">
            <v>GUESTLING GREEN WTW</v>
          </cell>
          <cell r="C193"/>
          <cell r="D193"/>
          <cell r="E193"/>
          <cell r="F193"/>
          <cell r="G193"/>
          <cell r="H193"/>
          <cell r="I193"/>
          <cell r="J193"/>
          <cell r="K193"/>
          <cell r="L193"/>
          <cell r="M193">
            <v>163566</v>
          </cell>
          <cell r="N193"/>
          <cell r="O193"/>
          <cell r="P193"/>
          <cell r="Q193"/>
          <cell r="R193"/>
          <cell r="S193"/>
          <cell r="T193"/>
          <cell r="U193"/>
          <cell r="V193"/>
          <cell r="W193"/>
          <cell r="X193"/>
          <cell r="Y193">
            <v>163566</v>
          </cell>
          <cell r="Z193"/>
          <cell r="AA193" t="str">
            <v>HAILSHAM NORTH WTW</v>
          </cell>
          <cell r="AB193">
            <v>163566</v>
          </cell>
          <cell r="AC193">
            <v>1</v>
          </cell>
          <cell r="AD193" t="str">
            <v/>
          </cell>
          <cell r="AE193">
            <v>0</v>
          </cell>
          <cell r="AF193">
            <v>0</v>
          </cell>
        </row>
        <row r="194">
          <cell r="B194" t="str">
            <v>WROXALL WTW</v>
          </cell>
          <cell r="C194"/>
          <cell r="D194"/>
          <cell r="E194">
            <v>72087</v>
          </cell>
          <cell r="F194"/>
          <cell r="G194"/>
          <cell r="H194"/>
          <cell r="I194"/>
          <cell r="J194"/>
          <cell r="K194"/>
          <cell r="L194"/>
          <cell r="M194"/>
          <cell r="N194"/>
          <cell r="O194"/>
          <cell r="P194"/>
          <cell r="Q194"/>
          <cell r="R194"/>
          <cell r="S194"/>
          <cell r="T194"/>
          <cell r="U194">
            <v>2829667.6</v>
          </cell>
          <cell r="V194"/>
          <cell r="W194">
            <v>35323</v>
          </cell>
          <cell r="X194"/>
          <cell r="Y194">
            <v>2937077.6</v>
          </cell>
          <cell r="Z194"/>
          <cell r="AA194" t="str">
            <v>SANDOWN NEW WTW</v>
          </cell>
          <cell r="AB194">
            <v>2829667.6</v>
          </cell>
          <cell r="AC194">
            <v>0.96342963495414624</v>
          </cell>
          <cell r="AD194" t="str">
            <v>BUDDS FARM HAVANT WTW</v>
          </cell>
          <cell r="AE194">
            <v>72087</v>
          </cell>
          <cell r="AF194">
            <v>2.4543784610934351E-2</v>
          </cell>
        </row>
        <row r="195">
          <cell r="B195" t="str">
            <v>MILFORD ROAD PENNINGTON WTW</v>
          </cell>
          <cell r="C195"/>
          <cell r="D195"/>
          <cell r="E195">
            <v>18578</v>
          </cell>
          <cell r="F195"/>
          <cell r="G195"/>
          <cell r="H195"/>
          <cell r="I195"/>
          <cell r="J195"/>
          <cell r="K195"/>
          <cell r="L195"/>
          <cell r="M195"/>
          <cell r="N195">
            <v>15460</v>
          </cell>
          <cell r="O195"/>
          <cell r="P195"/>
          <cell r="Q195"/>
          <cell r="R195"/>
          <cell r="S195"/>
          <cell r="T195"/>
          <cell r="U195"/>
          <cell r="V195"/>
          <cell r="W195">
            <v>35033983</v>
          </cell>
          <cell r="X195"/>
          <cell r="Y195">
            <v>35068021</v>
          </cell>
          <cell r="Z195"/>
          <cell r="AA195" t="str">
            <v>SLOWHILL COPSE MARCHWOOD WTW</v>
          </cell>
          <cell r="AB195">
            <v>35033983</v>
          </cell>
          <cell r="AC195">
            <v>0.99902937208803433</v>
          </cell>
          <cell r="AD195" t="str">
            <v>BUDDS FARM HAVANT WTW</v>
          </cell>
          <cell r="AE195">
            <v>18578</v>
          </cell>
          <cell r="AF195">
            <v>5.2977041390502185E-4</v>
          </cell>
        </row>
        <row r="196">
          <cell r="B196" t="str">
            <v>SIDLESHAM WTW</v>
          </cell>
          <cell r="C196"/>
          <cell r="D196"/>
          <cell r="E196">
            <v>5339117</v>
          </cell>
          <cell r="F196"/>
          <cell r="G196"/>
          <cell r="H196"/>
          <cell r="I196"/>
          <cell r="J196">
            <v>45973</v>
          </cell>
          <cell r="K196"/>
          <cell r="L196"/>
          <cell r="M196"/>
          <cell r="N196"/>
          <cell r="O196"/>
          <cell r="P196"/>
          <cell r="Q196"/>
          <cell r="R196"/>
          <cell r="S196"/>
          <cell r="T196"/>
          <cell r="U196"/>
          <cell r="V196"/>
          <cell r="W196">
            <v>54802</v>
          </cell>
          <cell r="X196"/>
          <cell r="Y196">
            <v>5439892</v>
          </cell>
          <cell r="Z196"/>
          <cell r="AA196" t="str">
            <v>BUDDS FARM HAVANT WTW</v>
          </cell>
          <cell r="AB196">
            <v>5339117</v>
          </cell>
          <cell r="AC196">
            <v>0.98147481604414211</v>
          </cell>
          <cell r="AD196" t="str">
            <v>SLOWHILL COPSE MARCHWOOD WTW</v>
          </cell>
          <cell r="AE196">
            <v>54802</v>
          </cell>
          <cell r="AF196">
            <v>1.0074097059279854E-2</v>
          </cell>
        </row>
        <row r="197">
          <cell r="B197" t="str">
            <v>MAGPIE LANE HORSHAM WTW</v>
          </cell>
          <cell r="C197"/>
          <cell r="D197"/>
          <cell r="E197"/>
          <cell r="F197"/>
          <cell r="G197"/>
          <cell r="H197"/>
          <cell r="I197"/>
          <cell r="J197">
            <v>117232</v>
          </cell>
          <cell r="K197"/>
          <cell r="L197"/>
          <cell r="M197"/>
          <cell r="N197"/>
          <cell r="O197"/>
          <cell r="P197"/>
          <cell r="Q197"/>
          <cell r="R197"/>
          <cell r="S197"/>
          <cell r="T197"/>
          <cell r="U197"/>
          <cell r="V197"/>
          <cell r="W197"/>
          <cell r="X197"/>
          <cell r="Y197">
            <v>117232</v>
          </cell>
          <cell r="Z197"/>
          <cell r="AA197" t="str">
            <v>GODDARDS GREEN WTW</v>
          </cell>
          <cell r="AB197">
            <v>117232</v>
          </cell>
          <cell r="AC197">
            <v>1</v>
          </cell>
          <cell r="AD197" t="str">
            <v/>
          </cell>
          <cell r="AE197">
            <v>0</v>
          </cell>
          <cell r="AF197">
            <v>0</v>
          </cell>
        </row>
        <row r="198">
          <cell r="B198" t="str">
            <v>FERRY HILL WINCHELSEA WTW</v>
          </cell>
          <cell r="C198"/>
          <cell r="D198"/>
          <cell r="E198"/>
          <cell r="F198"/>
          <cell r="G198"/>
          <cell r="H198"/>
          <cell r="I198"/>
          <cell r="J198"/>
          <cell r="K198"/>
          <cell r="L198"/>
          <cell r="M198">
            <v>16571</v>
          </cell>
          <cell r="N198">
            <v>4839</v>
          </cell>
          <cell r="O198"/>
          <cell r="P198"/>
          <cell r="Q198"/>
          <cell r="R198"/>
          <cell r="S198"/>
          <cell r="T198"/>
          <cell r="U198"/>
          <cell r="V198"/>
          <cell r="W198"/>
          <cell r="X198"/>
          <cell r="Y198">
            <v>21410</v>
          </cell>
          <cell r="Z198"/>
          <cell r="AA198" t="str">
            <v>HAILSHAM NORTH WTW</v>
          </cell>
          <cell r="AB198">
            <v>16571</v>
          </cell>
          <cell r="AC198">
            <v>0.77398411957029423</v>
          </cell>
          <cell r="AD198" t="str">
            <v>HAM HILL WTW</v>
          </cell>
          <cell r="AE198">
            <v>4839</v>
          </cell>
          <cell r="AF198">
            <v>0.22601588042970575</v>
          </cell>
        </row>
        <row r="199">
          <cell r="B199" t="str">
            <v>NEWLANDS MERSTONE WTW</v>
          </cell>
          <cell r="C199"/>
          <cell r="D199"/>
          <cell r="E199"/>
          <cell r="F199"/>
          <cell r="G199"/>
          <cell r="H199"/>
          <cell r="I199"/>
          <cell r="J199"/>
          <cell r="K199"/>
          <cell r="L199"/>
          <cell r="M199"/>
          <cell r="N199"/>
          <cell r="O199"/>
          <cell r="P199"/>
          <cell r="Q199"/>
          <cell r="R199"/>
          <cell r="S199"/>
          <cell r="T199"/>
          <cell r="U199">
            <v>26851</v>
          </cell>
          <cell r="V199"/>
          <cell r="W199"/>
          <cell r="X199"/>
          <cell r="Y199">
            <v>26851</v>
          </cell>
          <cell r="Z199"/>
          <cell r="AA199" t="str">
            <v>SANDOWN NEW WTW</v>
          </cell>
          <cell r="AB199">
            <v>26851</v>
          </cell>
          <cell r="AC199">
            <v>1</v>
          </cell>
          <cell r="AD199" t="str">
            <v/>
          </cell>
          <cell r="AE199">
            <v>0</v>
          </cell>
          <cell r="AF199">
            <v>0</v>
          </cell>
        </row>
        <row r="200">
          <cell r="B200" t="str">
            <v>ROBERTSBRIDGE WTW</v>
          </cell>
          <cell r="C200"/>
          <cell r="D200"/>
          <cell r="E200"/>
          <cell r="F200"/>
          <cell r="G200"/>
          <cell r="H200"/>
          <cell r="I200"/>
          <cell r="J200"/>
          <cell r="K200"/>
          <cell r="L200"/>
          <cell r="M200">
            <v>2289081</v>
          </cell>
          <cell r="N200"/>
          <cell r="O200"/>
          <cell r="P200"/>
          <cell r="Q200"/>
          <cell r="R200"/>
          <cell r="S200"/>
          <cell r="T200"/>
          <cell r="U200"/>
          <cell r="V200"/>
          <cell r="W200"/>
          <cell r="X200"/>
          <cell r="Y200">
            <v>2289081</v>
          </cell>
          <cell r="Z200"/>
          <cell r="AA200" t="str">
            <v>HAILSHAM NORTH WTW</v>
          </cell>
          <cell r="AB200">
            <v>2289081</v>
          </cell>
          <cell r="AC200">
            <v>1</v>
          </cell>
          <cell r="AD200" t="str">
            <v/>
          </cell>
          <cell r="AE200">
            <v>0</v>
          </cell>
          <cell r="AF200">
            <v>0</v>
          </cell>
        </row>
        <row r="201">
          <cell r="B201" t="str">
            <v>LYNDHURST WTW</v>
          </cell>
          <cell r="C201"/>
          <cell r="D201"/>
          <cell r="E201">
            <v>70127</v>
          </cell>
          <cell r="F201"/>
          <cell r="G201"/>
          <cell r="H201"/>
          <cell r="I201"/>
          <cell r="J201"/>
          <cell r="K201"/>
          <cell r="L201"/>
          <cell r="M201"/>
          <cell r="N201"/>
          <cell r="O201"/>
          <cell r="P201"/>
          <cell r="Q201"/>
          <cell r="R201"/>
          <cell r="S201"/>
          <cell r="T201"/>
          <cell r="U201"/>
          <cell r="V201"/>
          <cell r="W201">
            <v>3323709</v>
          </cell>
          <cell r="X201"/>
          <cell r="Y201">
            <v>3393836</v>
          </cell>
          <cell r="Z201"/>
          <cell r="AA201" t="str">
            <v>SLOWHILL COPSE MARCHWOOD WTW</v>
          </cell>
          <cell r="AB201">
            <v>3323709</v>
          </cell>
          <cell r="AC201">
            <v>0.97933695087211048</v>
          </cell>
          <cell r="AD201" t="str">
            <v>BUDDS FARM HAVANT WTW</v>
          </cell>
          <cell r="AE201">
            <v>70127</v>
          </cell>
          <cell r="AF201">
            <v>2.0663049127889504E-2</v>
          </cell>
        </row>
        <row r="202">
          <cell r="B202" t="str">
            <v>CROUCH FARM MAYFIELD WTW</v>
          </cell>
          <cell r="C202"/>
          <cell r="D202"/>
          <cell r="E202"/>
          <cell r="F202"/>
          <cell r="G202"/>
          <cell r="H202"/>
          <cell r="I202"/>
          <cell r="J202"/>
          <cell r="K202"/>
          <cell r="L202"/>
          <cell r="M202">
            <v>710715</v>
          </cell>
          <cell r="N202"/>
          <cell r="O202"/>
          <cell r="P202"/>
          <cell r="Q202"/>
          <cell r="R202"/>
          <cell r="S202"/>
          <cell r="T202"/>
          <cell r="U202"/>
          <cell r="V202"/>
          <cell r="W202"/>
          <cell r="X202"/>
          <cell r="Y202">
            <v>710715</v>
          </cell>
          <cell r="Z202"/>
          <cell r="AA202" t="str">
            <v>HAILSHAM NORTH WTW</v>
          </cell>
          <cell r="AB202">
            <v>710715</v>
          </cell>
          <cell r="AC202">
            <v>1</v>
          </cell>
          <cell r="AD202" t="str">
            <v/>
          </cell>
          <cell r="AE202">
            <v>0</v>
          </cell>
          <cell r="AF202">
            <v>0</v>
          </cell>
        </row>
        <row r="203">
          <cell r="B203" t="str">
            <v>TICEHURST WTW</v>
          </cell>
          <cell r="C203"/>
          <cell r="D203"/>
          <cell r="E203"/>
          <cell r="F203"/>
          <cell r="G203"/>
          <cell r="H203"/>
          <cell r="I203"/>
          <cell r="J203">
            <v>28391</v>
          </cell>
          <cell r="K203"/>
          <cell r="L203"/>
          <cell r="M203">
            <v>2163402</v>
          </cell>
          <cell r="N203"/>
          <cell r="O203"/>
          <cell r="P203"/>
          <cell r="Q203"/>
          <cell r="R203"/>
          <cell r="S203"/>
          <cell r="T203"/>
          <cell r="U203"/>
          <cell r="V203"/>
          <cell r="W203"/>
          <cell r="X203"/>
          <cell r="Y203">
            <v>2191793</v>
          </cell>
          <cell r="Z203"/>
          <cell r="AA203" t="str">
            <v>HAILSHAM NORTH WTW</v>
          </cell>
          <cell r="AB203">
            <v>2163402</v>
          </cell>
          <cell r="AC203">
            <v>0.98704667822189418</v>
          </cell>
          <cell r="AD203" t="str">
            <v>GODDARDS GREEN WTW</v>
          </cell>
          <cell r="AE203">
            <v>28391</v>
          </cell>
          <cell r="AF203">
            <v>1.295332177810587E-2</v>
          </cell>
        </row>
        <row r="204">
          <cell r="B204" t="str">
            <v>TUNBRIDGE WELLS NORTH WTW</v>
          </cell>
          <cell r="C204"/>
          <cell r="D204"/>
          <cell r="E204"/>
          <cell r="F204"/>
          <cell r="G204"/>
          <cell r="H204"/>
          <cell r="I204"/>
          <cell r="J204">
            <v>195583</v>
          </cell>
          <cell r="K204"/>
          <cell r="L204"/>
          <cell r="M204"/>
          <cell r="N204">
            <v>1116399</v>
          </cell>
          <cell r="O204"/>
          <cell r="P204"/>
          <cell r="Q204"/>
          <cell r="R204"/>
          <cell r="S204"/>
          <cell r="T204"/>
          <cell r="U204"/>
          <cell r="V204"/>
          <cell r="W204"/>
          <cell r="X204"/>
          <cell r="Y204">
            <v>1311982</v>
          </cell>
          <cell r="Z204"/>
          <cell r="AA204" t="str">
            <v>HAM HILL WTW</v>
          </cell>
          <cell r="AB204">
            <v>1116399</v>
          </cell>
          <cell r="AC204">
            <v>0.85092554623462824</v>
          </cell>
          <cell r="AD204" t="str">
            <v>GODDARDS GREEN WTW</v>
          </cell>
          <cell r="AE204">
            <v>195583</v>
          </cell>
          <cell r="AF204">
            <v>0.14907445376537179</v>
          </cell>
        </row>
        <row r="205">
          <cell r="B205" t="str">
            <v>WHITCHURCH WTW</v>
          </cell>
          <cell r="C205"/>
          <cell r="D205"/>
          <cell r="E205">
            <v>45320</v>
          </cell>
          <cell r="F205"/>
          <cell r="G205"/>
          <cell r="H205"/>
          <cell r="I205"/>
          <cell r="J205"/>
          <cell r="K205"/>
          <cell r="L205"/>
          <cell r="M205"/>
          <cell r="N205"/>
          <cell r="O205"/>
          <cell r="P205"/>
          <cell r="Q205"/>
          <cell r="R205"/>
          <cell r="S205"/>
          <cell r="T205"/>
          <cell r="U205"/>
          <cell r="V205"/>
          <cell r="W205">
            <v>1225637</v>
          </cell>
          <cell r="X205"/>
          <cell r="Y205">
            <v>1270957</v>
          </cell>
          <cell r="Z205"/>
          <cell r="AA205" t="str">
            <v>SLOWHILL COPSE MARCHWOOD WTW</v>
          </cell>
          <cell r="AB205">
            <v>1225637</v>
          </cell>
          <cell r="AC205">
            <v>0.96434183060481193</v>
          </cell>
          <cell r="AD205" t="str">
            <v>BUDDS FARM HAVANT WTW</v>
          </cell>
          <cell r="AE205">
            <v>45320</v>
          </cell>
          <cell r="AF205">
            <v>3.5658169395188039E-2</v>
          </cell>
        </row>
        <row r="206">
          <cell r="B206" t="str">
            <v>LENHAM WTW</v>
          </cell>
          <cell r="C206"/>
          <cell r="D206"/>
          <cell r="E206"/>
          <cell r="F206"/>
          <cell r="G206"/>
          <cell r="H206"/>
          <cell r="I206"/>
          <cell r="J206"/>
          <cell r="K206"/>
          <cell r="L206"/>
          <cell r="M206"/>
          <cell r="N206">
            <v>145185</v>
          </cell>
          <cell r="O206"/>
          <cell r="P206"/>
          <cell r="Q206"/>
          <cell r="R206"/>
          <cell r="S206"/>
          <cell r="T206"/>
          <cell r="U206"/>
          <cell r="V206"/>
          <cell r="W206"/>
          <cell r="X206"/>
          <cell r="Y206">
            <v>145185</v>
          </cell>
          <cell r="Z206"/>
          <cell r="AA206" t="str">
            <v>HAM HILL WTW</v>
          </cell>
          <cell r="AB206">
            <v>145185</v>
          </cell>
          <cell r="AC206">
            <v>1</v>
          </cell>
          <cell r="AD206" t="str">
            <v/>
          </cell>
          <cell r="AE206">
            <v>0</v>
          </cell>
          <cell r="AF206">
            <v>0</v>
          </cell>
        </row>
        <row r="207">
          <cell r="B207" t="str">
            <v>WILLOW WOOD ST LAWRENCE WTW</v>
          </cell>
          <cell r="C207"/>
          <cell r="D207"/>
          <cell r="E207"/>
          <cell r="F207"/>
          <cell r="G207"/>
          <cell r="H207"/>
          <cell r="I207"/>
          <cell r="J207"/>
          <cell r="K207"/>
          <cell r="L207"/>
          <cell r="M207"/>
          <cell r="N207"/>
          <cell r="O207"/>
          <cell r="P207"/>
          <cell r="Q207"/>
          <cell r="R207"/>
          <cell r="S207"/>
          <cell r="T207"/>
          <cell r="U207">
            <v>353464</v>
          </cell>
          <cell r="V207"/>
          <cell r="W207"/>
          <cell r="X207"/>
          <cell r="Y207">
            <v>353464</v>
          </cell>
          <cell r="Z207"/>
          <cell r="AA207" t="str">
            <v>SANDOWN NEW WTW</v>
          </cell>
          <cell r="AB207">
            <v>353464</v>
          </cell>
          <cell r="AC207">
            <v>1</v>
          </cell>
          <cell r="AD207" t="str">
            <v/>
          </cell>
          <cell r="AE207">
            <v>0</v>
          </cell>
          <cell r="AF207">
            <v>0</v>
          </cell>
        </row>
        <row r="208">
          <cell r="B208" t="str">
            <v>FELBRIDGE WTW</v>
          </cell>
          <cell r="C208"/>
          <cell r="D208"/>
          <cell r="E208"/>
          <cell r="F208"/>
          <cell r="G208"/>
          <cell r="H208">
            <v>0</v>
          </cell>
          <cell r="I208"/>
          <cell r="J208">
            <v>5019909</v>
          </cell>
          <cell r="K208"/>
          <cell r="L208"/>
          <cell r="M208"/>
          <cell r="N208"/>
          <cell r="O208">
            <v>36368</v>
          </cell>
          <cell r="P208"/>
          <cell r="Q208"/>
          <cell r="R208"/>
          <cell r="S208"/>
          <cell r="T208"/>
          <cell r="U208"/>
          <cell r="V208">
            <v>33499</v>
          </cell>
          <cell r="W208"/>
          <cell r="X208"/>
          <cell r="Y208">
            <v>5089776</v>
          </cell>
          <cell r="Z208"/>
          <cell r="AA208" t="str">
            <v>GODDARDS GREEN WTW</v>
          </cell>
          <cell r="AB208">
            <v>5019909</v>
          </cell>
          <cell r="AC208">
            <v>0.98627306977753049</v>
          </cell>
          <cell r="AD208" t="str">
            <v>HORSHAM NEW WTW</v>
          </cell>
          <cell r="AE208">
            <v>36368</v>
          </cell>
          <cell r="AF208">
            <v>7.1453046263725553E-3</v>
          </cell>
        </row>
        <row r="209">
          <cell r="B209" t="str">
            <v>WICKHAM WTW</v>
          </cell>
          <cell r="C209"/>
          <cell r="D209"/>
          <cell r="E209">
            <v>89568</v>
          </cell>
          <cell r="F209"/>
          <cell r="G209">
            <v>16074</v>
          </cell>
          <cell r="H209"/>
          <cell r="I209"/>
          <cell r="J209"/>
          <cell r="K209"/>
          <cell r="L209"/>
          <cell r="M209"/>
          <cell r="N209"/>
          <cell r="O209"/>
          <cell r="P209"/>
          <cell r="Q209"/>
          <cell r="R209"/>
          <cell r="S209"/>
          <cell r="T209"/>
          <cell r="U209"/>
          <cell r="V209"/>
          <cell r="W209">
            <v>1041520</v>
          </cell>
          <cell r="X209"/>
          <cell r="Y209">
            <v>1147162</v>
          </cell>
          <cell r="Z209"/>
          <cell r="AA209" t="str">
            <v>SLOWHILL COPSE MARCHWOOD WTW</v>
          </cell>
          <cell r="AB209">
            <v>1041520</v>
          </cell>
          <cell r="AC209">
            <v>0.9079101295196319</v>
          </cell>
          <cell r="AD209" t="str">
            <v>BUDDS FARM HAVANT WTW</v>
          </cell>
          <cell r="AE209">
            <v>89568</v>
          </cell>
          <cell r="AF209">
            <v>7.8077900069911665E-2</v>
          </cell>
        </row>
        <row r="210">
          <cell r="B210" t="str">
            <v>ASHLETT CREEK FAWLEY WTW</v>
          </cell>
          <cell r="C210"/>
          <cell r="D210"/>
          <cell r="E210">
            <v>62008</v>
          </cell>
          <cell r="F210"/>
          <cell r="G210"/>
          <cell r="H210"/>
          <cell r="I210"/>
          <cell r="J210"/>
          <cell r="K210"/>
          <cell r="L210"/>
          <cell r="M210"/>
          <cell r="N210"/>
          <cell r="O210"/>
          <cell r="P210"/>
          <cell r="Q210"/>
          <cell r="R210"/>
          <cell r="S210"/>
          <cell r="T210"/>
          <cell r="U210"/>
          <cell r="V210"/>
          <cell r="W210">
            <v>4834201</v>
          </cell>
          <cell r="X210"/>
          <cell r="Y210">
            <v>4896209</v>
          </cell>
          <cell r="Z210"/>
          <cell r="AA210" t="str">
            <v>SLOWHILL COPSE MARCHWOOD WTW</v>
          </cell>
          <cell r="AB210">
            <v>4834201</v>
          </cell>
          <cell r="AC210">
            <v>0.98733550794093961</v>
          </cell>
          <cell r="AD210" t="str">
            <v>BUDDS FARM HAVANT WTW</v>
          </cell>
          <cell r="AE210">
            <v>62008</v>
          </cell>
          <cell r="AF210">
            <v>1.2664492059060388E-2</v>
          </cell>
        </row>
        <row r="211">
          <cell r="B211" t="str">
            <v>LAMBERHURST WTW</v>
          </cell>
          <cell r="C211"/>
          <cell r="D211"/>
          <cell r="E211"/>
          <cell r="F211"/>
          <cell r="G211"/>
          <cell r="H211"/>
          <cell r="I211"/>
          <cell r="J211"/>
          <cell r="K211"/>
          <cell r="L211"/>
          <cell r="M211"/>
          <cell r="N211">
            <v>13630</v>
          </cell>
          <cell r="O211"/>
          <cell r="P211"/>
          <cell r="Q211"/>
          <cell r="R211"/>
          <cell r="S211"/>
          <cell r="T211"/>
          <cell r="U211"/>
          <cell r="V211"/>
          <cell r="W211"/>
          <cell r="X211"/>
          <cell r="Y211">
            <v>13630</v>
          </cell>
          <cell r="Z211"/>
          <cell r="AA211" t="str">
            <v>HAM HILL WTW</v>
          </cell>
          <cell r="AB211">
            <v>13630</v>
          </cell>
          <cell r="AC211">
            <v>1</v>
          </cell>
          <cell r="AD211" t="str">
            <v/>
          </cell>
          <cell r="AE211">
            <v>0</v>
          </cell>
          <cell r="AF211">
            <v>0</v>
          </cell>
        </row>
        <row r="212">
          <cell r="B212" t="str">
            <v>POYNINGS WTW</v>
          </cell>
          <cell r="C212"/>
          <cell r="D212"/>
          <cell r="E212"/>
          <cell r="F212"/>
          <cell r="G212"/>
          <cell r="H212"/>
          <cell r="I212"/>
          <cell r="J212">
            <v>608498</v>
          </cell>
          <cell r="K212"/>
          <cell r="L212"/>
          <cell r="M212"/>
          <cell r="N212"/>
          <cell r="O212"/>
          <cell r="P212"/>
          <cell r="Q212"/>
          <cell r="R212"/>
          <cell r="S212"/>
          <cell r="T212"/>
          <cell r="U212"/>
          <cell r="V212"/>
          <cell r="W212"/>
          <cell r="X212"/>
          <cell r="Y212">
            <v>608498</v>
          </cell>
          <cell r="Z212"/>
          <cell r="AA212" t="str">
            <v>GODDARDS GREEN WTW</v>
          </cell>
          <cell r="AB212">
            <v>608498</v>
          </cell>
          <cell r="AC212">
            <v>1</v>
          </cell>
          <cell r="AD212" t="str">
            <v/>
          </cell>
          <cell r="AE212">
            <v>0</v>
          </cell>
          <cell r="AF212">
            <v>0</v>
          </cell>
        </row>
        <row r="213">
          <cell r="B213" t="str">
            <v>WITTERSHAM WTW</v>
          </cell>
          <cell r="C213"/>
          <cell r="D213"/>
          <cell r="E213"/>
          <cell r="F213"/>
          <cell r="G213"/>
          <cell r="H213"/>
          <cell r="I213"/>
          <cell r="J213">
            <v>37000</v>
          </cell>
          <cell r="K213"/>
          <cell r="L213"/>
          <cell r="M213">
            <v>15003</v>
          </cell>
          <cell r="N213"/>
          <cell r="O213"/>
          <cell r="P213"/>
          <cell r="Q213"/>
          <cell r="R213">
            <v>27200</v>
          </cell>
          <cell r="S213"/>
          <cell r="T213"/>
          <cell r="U213"/>
          <cell r="V213"/>
          <cell r="W213"/>
          <cell r="X213"/>
          <cell r="Y213">
            <v>79203</v>
          </cell>
          <cell r="Z213"/>
          <cell r="AA213" t="str">
            <v>GODDARDS GREEN WTW</v>
          </cell>
          <cell r="AB213">
            <v>37000</v>
          </cell>
          <cell r="AC213">
            <v>0.46715402194361327</v>
          </cell>
          <cell r="AD213" t="str">
            <v>PEACEHAVEN WTW</v>
          </cell>
          <cell r="AE213">
            <v>27200</v>
          </cell>
          <cell r="AF213">
            <v>0.34342133505044004</v>
          </cell>
        </row>
        <row r="214">
          <cell r="B214" t="str">
            <v>IDEN WTW</v>
          </cell>
          <cell r="C214"/>
          <cell r="D214"/>
          <cell r="E214"/>
          <cell r="F214">
            <v>18470</v>
          </cell>
          <cell r="G214"/>
          <cell r="H214"/>
          <cell r="I214"/>
          <cell r="J214"/>
          <cell r="K214"/>
          <cell r="L214"/>
          <cell r="M214"/>
          <cell r="N214">
            <v>16250</v>
          </cell>
          <cell r="O214"/>
          <cell r="P214"/>
          <cell r="Q214"/>
          <cell r="R214"/>
          <cell r="S214"/>
          <cell r="T214"/>
          <cell r="U214"/>
          <cell r="V214"/>
          <cell r="W214"/>
          <cell r="X214"/>
          <cell r="Y214">
            <v>34720</v>
          </cell>
          <cell r="Z214"/>
          <cell r="AA214" t="str">
            <v>CANTERBURY WTW</v>
          </cell>
          <cell r="AB214">
            <v>18470</v>
          </cell>
          <cell r="AC214">
            <v>0.53197004608294929</v>
          </cell>
          <cell r="AD214" t="str">
            <v>HAM HILL WTW</v>
          </cell>
          <cell r="AE214">
            <v>16250</v>
          </cell>
          <cell r="AF214">
            <v>0.46802995391705071</v>
          </cell>
        </row>
        <row r="215">
          <cell r="B215" t="str">
            <v>BROCKENHURST WTW</v>
          </cell>
          <cell r="C215"/>
          <cell r="D215"/>
          <cell r="E215">
            <v>3200</v>
          </cell>
          <cell r="F215"/>
          <cell r="G215"/>
          <cell r="H215"/>
          <cell r="I215"/>
          <cell r="J215"/>
          <cell r="K215"/>
          <cell r="L215"/>
          <cell r="M215"/>
          <cell r="N215"/>
          <cell r="O215"/>
          <cell r="P215"/>
          <cell r="Q215"/>
          <cell r="R215"/>
          <cell r="S215"/>
          <cell r="T215"/>
          <cell r="U215"/>
          <cell r="V215"/>
          <cell r="W215">
            <v>6095507</v>
          </cell>
          <cell r="X215"/>
          <cell r="Y215">
            <v>6098707</v>
          </cell>
          <cell r="Z215"/>
          <cell r="AA215" t="str">
            <v>SLOWHILL COPSE MARCHWOOD WTW</v>
          </cell>
          <cell r="AB215">
            <v>6095507</v>
          </cell>
          <cell r="AC215">
            <v>0.99947529861657558</v>
          </cell>
          <cell r="AD215" t="str">
            <v>BUDDS FARM HAVANT WTW</v>
          </cell>
          <cell r="AE215">
            <v>3200</v>
          </cell>
          <cell r="AF215">
            <v>5.2470138342438819E-4</v>
          </cell>
        </row>
        <row r="216">
          <cell r="B216" t="str">
            <v>NUTHURST WTW</v>
          </cell>
          <cell r="C216"/>
          <cell r="D216"/>
          <cell r="E216"/>
          <cell r="F216"/>
          <cell r="G216"/>
          <cell r="H216"/>
          <cell r="I216"/>
          <cell r="J216">
            <v>61706</v>
          </cell>
          <cell r="K216"/>
          <cell r="L216"/>
          <cell r="M216"/>
          <cell r="N216"/>
          <cell r="O216"/>
          <cell r="P216"/>
          <cell r="Q216"/>
          <cell r="R216"/>
          <cell r="S216"/>
          <cell r="T216"/>
          <cell r="U216"/>
          <cell r="V216"/>
          <cell r="W216"/>
          <cell r="X216"/>
          <cell r="Y216">
            <v>61706</v>
          </cell>
          <cell r="Z216"/>
          <cell r="AA216" t="str">
            <v>GODDARDS GREEN WTW</v>
          </cell>
          <cell r="AB216">
            <v>61706</v>
          </cell>
          <cell r="AC216">
            <v>1</v>
          </cell>
          <cell r="AD216" t="str">
            <v/>
          </cell>
          <cell r="AE216">
            <v>0</v>
          </cell>
          <cell r="AF216">
            <v>0</v>
          </cell>
        </row>
        <row r="217">
          <cell r="B217" t="str">
            <v>ULCOMBE WTW</v>
          </cell>
          <cell r="C217"/>
          <cell r="D217"/>
          <cell r="E217"/>
          <cell r="F217"/>
          <cell r="G217"/>
          <cell r="H217"/>
          <cell r="I217"/>
          <cell r="J217"/>
          <cell r="K217"/>
          <cell r="L217"/>
          <cell r="M217"/>
          <cell r="N217">
            <v>20690</v>
          </cell>
          <cell r="O217"/>
          <cell r="P217"/>
          <cell r="Q217"/>
          <cell r="R217"/>
          <cell r="S217"/>
          <cell r="T217"/>
          <cell r="U217"/>
          <cell r="V217"/>
          <cell r="W217"/>
          <cell r="X217"/>
          <cell r="Y217">
            <v>20690</v>
          </cell>
          <cell r="Z217"/>
          <cell r="AA217" t="str">
            <v>HAM HILL WTW</v>
          </cell>
          <cell r="AB217">
            <v>20690</v>
          </cell>
          <cell r="AC217">
            <v>1</v>
          </cell>
          <cell r="AD217" t="str">
            <v/>
          </cell>
          <cell r="AE217">
            <v>0</v>
          </cell>
          <cell r="AF217">
            <v>0</v>
          </cell>
        </row>
        <row r="218">
          <cell r="B218" t="str">
            <v>EAST DEAN WTW</v>
          </cell>
          <cell r="C218"/>
          <cell r="D218"/>
          <cell r="E218"/>
          <cell r="F218"/>
          <cell r="G218"/>
          <cell r="H218"/>
          <cell r="I218"/>
          <cell r="J218">
            <v>77483</v>
          </cell>
          <cell r="K218"/>
          <cell r="L218"/>
          <cell r="M218">
            <v>3499181</v>
          </cell>
          <cell r="N218"/>
          <cell r="O218"/>
          <cell r="P218"/>
          <cell r="Q218"/>
          <cell r="R218"/>
          <cell r="S218"/>
          <cell r="T218"/>
          <cell r="U218"/>
          <cell r="V218"/>
          <cell r="W218"/>
          <cell r="X218"/>
          <cell r="Y218">
            <v>3576664</v>
          </cell>
          <cell r="Z218"/>
          <cell r="AA218" t="str">
            <v>HAILSHAM NORTH WTW</v>
          </cell>
          <cell r="AB218">
            <v>3499181</v>
          </cell>
          <cell r="AC218">
            <v>0.97833651693309742</v>
          </cell>
          <cell r="AD218" t="str">
            <v>GODDARDS GREEN WTW</v>
          </cell>
          <cell r="AE218">
            <v>77483</v>
          </cell>
          <cell r="AF218">
            <v>2.1663483066902568E-2</v>
          </cell>
        </row>
        <row r="219">
          <cell r="B219" t="str">
            <v>KNIGHTON WTW</v>
          </cell>
          <cell r="C219"/>
          <cell r="D219"/>
          <cell r="E219"/>
          <cell r="F219"/>
          <cell r="G219"/>
          <cell r="H219"/>
          <cell r="I219"/>
          <cell r="J219"/>
          <cell r="K219"/>
          <cell r="L219"/>
          <cell r="M219"/>
          <cell r="N219"/>
          <cell r="O219"/>
          <cell r="P219"/>
          <cell r="Q219"/>
          <cell r="R219"/>
          <cell r="S219"/>
          <cell r="T219"/>
          <cell r="U219">
            <v>172359</v>
          </cell>
          <cell r="V219"/>
          <cell r="W219"/>
          <cell r="X219"/>
          <cell r="Y219">
            <v>172359</v>
          </cell>
          <cell r="Z219"/>
          <cell r="AA219" t="str">
            <v>SANDOWN NEW WTW</v>
          </cell>
          <cell r="AB219">
            <v>172359</v>
          </cell>
          <cell r="AC219">
            <v>1</v>
          </cell>
          <cell r="AD219" t="str">
            <v/>
          </cell>
          <cell r="AE219">
            <v>0</v>
          </cell>
          <cell r="AF219">
            <v>0</v>
          </cell>
        </row>
        <row r="220">
          <cell r="B220" t="str">
            <v>PYECOMBE EAST WTW</v>
          </cell>
          <cell r="C220"/>
          <cell r="D220"/>
          <cell r="E220"/>
          <cell r="F220"/>
          <cell r="G220"/>
          <cell r="H220"/>
          <cell r="I220"/>
          <cell r="J220">
            <v>334241</v>
          </cell>
          <cell r="K220"/>
          <cell r="L220"/>
          <cell r="M220"/>
          <cell r="N220"/>
          <cell r="O220"/>
          <cell r="P220"/>
          <cell r="Q220"/>
          <cell r="R220"/>
          <cell r="S220"/>
          <cell r="T220"/>
          <cell r="U220"/>
          <cell r="V220"/>
          <cell r="W220"/>
          <cell r="X220"/>
          <cell r="Y220">
            <v>334241</v>
          </cell>
          <cell r="Z220"/>
          <cell r="AA220" t="str">
            <v>GODDARDS GREEN WTW</v>
          </cell>
          <cell r="AB220">
            <v>334241</v>
          </cell>
          <cell r="AC220">
            <v>1</v>
          </cell>
          <cell r="AD220" t="str">
            <v/>
          </cell>
          <cell r="AE220">
            <v>0</v>
          </cell>
          <cell r="AF220">
            <v>0</v>
          </cell>
        </row>
        <row r="221">
          <cell r="B221" t="str">
            <v>SOUTH HARTING WTW</v>
          </cell>
          <cell r="C221"/>
          <cell r="D221"/>
          <cell r="E221">
            <v>808852</v>
          </cell>
          <cell r="F221"/>
          <cell r="G221"/>
          <cell r="H221"/>
          <cell r="I221"/>
          <cell r="J221"/>
          <cell r="K221"/>
          <cell r="L221"/>
          <cell r="M221"/>
          <cell r="N221"/>
          <cell r="O221"/>
          <cell r="P221"/>
          <cell r="Q221"/>
          <cell r="R221"/>
          <cell r="S221">
            <v>22000</v>
          </cell>
          <cell r="T221"/>
          <cell r="U221"/>
          <cell r="V221"/>
          <cell r="W221"/>
          <cell r="X221"/>
          <cell r="Y221">
            <v>830852</v>
          </cell>
          <cell r="Z221"/>
          <cell r="AA221" t="str">
            <v>BUDDS FARM HAVANT WTW</v>
          </cell>
          <cell r="AB221">
            <v>808852</v>
          </cell>
          <cell r="AC221">
            <v>0.9735211565958799</v>
          </cell>
          <cell r="AD221" t="str">
            <v>PEEL COMMON WTW</v>
          </cell>
          <cell r="AE221">
            <v>22000</v>
          </cell>
          <cell r="AF221">
            <v>2.6478843404120107E-2</v>
          </cell>
        </row>
        <row r="222">
          <cell r="B222" t="str">
            <v>LYDD WTW</v>
          </cell>
          <cell r="C222"/>
          <cell r="D222"/>
          <cell r="E222"/>
          <cell r="F222"/>
          <cell r="G222"/>
          <cell r="H222"/>
          <cell r="I222"/>
          <cell r="J222"/>
          <cell r="K222"/>
          <cell r="L222"/>
          <cell r="M222"/>
          <cell r="N222">
            <v>16590</v>
          </cell>
          <cell r="O222"/>
          <cell r="P222"/>
          <cell r="Q222"/>
          <cell r="R222"/>
          <cell r="S222"/>
          <cell r="T222"/>
          <cell r="U222"/>
          <cell r="V222"/>
          <cell r="W222"/>
          <cell r="X222"/>
          <cell r="Y222">
            <v>16590</v>
          </cell>
          <cell r="Z222"/>
          <cell r="AA222" t="str">
            <v>HAM HILL WTW</v>
          </cell>
          <cell r="AB222">
            <v>16590</v>
          </cell>
          <cell r="AC222">
            <v>1</v>
          </cell>
          <cell r="AD222" t="str">
            <v/>
          </cell>
          <cell r="AE222">
            <v>0</v>
          </cell>
          <cell r="AF222">
            <v>0</v>
          </cell>
        </row>
        <row r="223">
          <cell r="B223" t="str">
            <v>BERWICK WTW</v>
          </cell>
          <cell r="C223"/>
          <cell r="D223"/>
          <cell r="E223"/>
          <cell r="F223"/>
          <cell r="G223"/>
          <cell r="H223"/>
          <cell r="I223"/>
          <cell r="J223">
            <v>11647</v>
          </cell>
          <cell r="K223"/>
          <cell r="L223"/>
          <cell r="M223">
            <v>556842</v>
          </cell>
          <cell r="N223"/>
          <cell r="O223"/>
          <cell r="P223"/>
          <cell r="Q223"/>
          <cell r="R223">
            <v>39518</v>
          </cell>
          <cell r="S223"/>
          <cell r="T223"/>
          <cell r="U223"/>
          <cell r="V223">
            <v>11992</v>
          </cell>
          <cell r="W223"/>
          <cell r="X223"/>
          <cell r="Y223">
            <v>619999</v>
          </cell>
          <cell r="Z223"/>
          <cell r="AA223" t="str">
            <v>HAILSHAM NORTH WTW</v>
          </cell>
          <cell r="AB223">
            <v>556842</v>
          </cell>
          <cell r="AC223">
            <v>0.89813370666726877</v>
          </cell>
          <cell r="AD223" t="str">
            <v>PEACEHAVEN WTW</v>
          </cell>
          <cell r="AE223">
            <v>39518</v>
          </cell>
          <cell r="AF223">
            <v>6.373881248195562E-2</v>
          </cell>
        </row>
        <row r="224">
          <cell r="B224" t="str">
            <v>MERES FARM MAYFIELD WTW</v>
          </cell>
          <cell r="C224"/>
          <cell r="D224"/>
          <cell r="E224"/>
          <cell r="F224"/>
          <cell r="G224"/>
          <cell r="H224"/>
          <cell r="I224"/>
          <cell r="J224">
            <v>68827</v>
          </cell>
          <cell r="K224"/>
          <cell r="L224"/>
          <cell r="M224">
            <v>1611216</v>
          </cell>
          <cell r="N224"/>
          <cell r="O224"/>
          <cell r="P224"/>
          <cell r="Q224"/>
          <cell r="R224"/>
          <cell r="S224"/>
          <cell r="T224"/>
          <cell r="U224"/>
          <cell r="V224">
            <v>72884</v>
          </cell>
          <cell r="W224"/>
          <cell r="X224"/>
          <cell r="Y224">
            <v>1752927</v>
          </cell>
          <cell r="Z224"/>
          <cell r="AA224" t="str">
            <v>HAILSHAM NORTH WTW</v>
          </cell>
          <cell r="AB224">
            <v>1611216</v>
          </cell>
          <cell r="AC224">
            <v>0.91915750056904821</v>
          </cell>
          <cell r="AD224" t="str">
            <v>SCAYNES HILL WTW</v>
          </cell>
          <cell r="AE224">
            <v>72884</v>
          </cell>
          <cell r="AF224">
            <v>4.1578457060676227E-2</v>
          </cell>
        </row>
        <row r="225">
          <cell r="B225" t="str">
            <v>SHALFLEET WTW</v>
          </cell>
          <cell r="C225"/>
          <cell r="D225"/>
          <cell r="E225">
            <v>35940</v>
          </cell>
          <cell r="F225"/>
          <cell r="G225"/>
          <cell r="H225"/>
          <cell r="I225"/>
          <cell r="J225"/>
          <cell r="K225"/>
          <cell r="L225"/>
          <cell r="M225"/>
          <cell r="N225"/>
          <cell r="O225"/>
          <cell r="P225"/>
          <cell r="Q225"/>
          <cell r="R225"/>
          <cell r="S225"/>
          <cell r="T225"/>
          <cell r="U225">
            <v>765609</v>
          </cell>
          <cell r="V225"/>
          <cell r="W225"/>
          <cell r="X225"/>
          <cell r="Y225">
            <v>801549</v>
          </cell>
          <cell r="Z225"/>
          <cell r="AA225" t="str">
            <v>SANDOWN NEW WTW</v>
          </cell>
          <cell r="AB225">
            <v>765609</v>
          </cell>
          <cell r="AC225">
            <v>0.95516181793003296</v>
          </cell>
          <cell r="AD225" t="str">
            <v>BUDDS FARM HAVANT WTW</v>
          </cell>
          <cell r="AE225">
            <v>35940</v>
          </cell>
          <cell r="AF225">
            <v>4.4838182069967029E-2</v>
          </cell>
        </row>
        <row r="226">
          <cell r="B226" t="str">
            <v>BECKLEY WTW</v>
          </cell>
          <cell r="C226"/>
          <cell r="D226"/>
          <cell r="E226"/>
          <cell r="F226">
            <v>14270</v>
          </cell>
          <cell r="G226"/>
          <cell r="H226"/>
          <cell r="I226"/>
          <cell r="J226"/>
          <cell r="K226"/>
          <cell r="L226"/>
          <cell r="M226">
            <v>14367</v>
          </cell>
          <cell r="N226">
            <v>73701</v>
          </cell>
          <cell r="O226"/>
          <cell r="P226"/>
          <cell r="Q226"/>
          <cell r="R226"/>
          <cell r="S226"/>
          <cell r="T226"/>
          <cell r="U226"/>
          <cell r="V226"/>
          <cell r="W226"/>
          <cell r="X226"/>
          <cell r="Y226">
            <v>102338</v>
          </cell>
          <cell r="Z226"/>
          <cell r="AA226" t="str">
            <v>HAM HILL WTW</v>
          </cell>
          <cell r="AB226">
            <v>73701</v>
          </cell>
          <cell r="AC226">
            <v>0.72017236998964218</v>
          </cell>
          <cell r="AD226" t="str">
            <v>HAILSHAM NORTH WTW</v>
          </cell>
          <cell r="AE226">
            <v>14367</v>
          </cell>
          <cell r="AF226">
            <v>0.14038773476128125</v>
          </cell>
        </row>
        <row r="227">
          <cell r="B227" t="str">
            <v>FOREST GREEN WTW</v>
          </cell>
          <cell r="C227"/>
          <cell r="D227"/>
          <cell r="E227"/>
          <cell r="F227"/>
          <cell r="G227"/>
          <cell r="H227"/>
          <cell r="I227"/>
          <cell r="J227">
            <v>131137</v>
          </cell>
          <cell r="K227"/>
          <cell r="L227"/>
          <cell r="M227"/>
          <cell r="N227"/>
          <cell r="O227"/>
          <cell r="P227"/>
          <cell r="Q227"/>
          <cell r="R227"/>
          <cell r="S227"/>
          <cell r="T227"/>
          <cell r="U227"/>
          <cell r="V227"/>
          <cell r="W227"/>
          <cell r="X227"/>
          <cell r="Y227">
            <v>131137</v>
          </cell>
          <cell r="Z227"/>
          <cell r="AA227" t="str">
            <v>GODDARDS GREEN WTW</v>
          </cell>
          <cell r="AB227">
            <v>131137</v>
          </cell>
          <cell r="AC227">
            <v>1</v>
          </cell>
          <cell r="AD227" t="str">
            <v/>
          </cell>
          <cell r="AE227">
            <v>0</v>
          </cell>
          <cell r="AF227">
            <v>0</v>
          </cell>
        </row>
        <row r="228">
          <cell r="B228" t="str">
            <v>FRANT WTW</v>
          </cell>
          <cell r="C228"/>
          <cell r="D228"/>
          <cell r="E228"/>
          <cell r="F228"/>
          <cell r="G228"/>
          <cell r="H228"/>
          <cell r="I228"/>
          <cell r="J228">
            <v>10178</v>
          </cell>
          <cell r="K228"/>
          <cell r="L228"/>
          <cell r="M228">
            <v>21829</v>
          </cell>
          <cell r="N228"/>
          <cell r="O228"/>
          <cell r="P228"/>
          <cell r="Q228"/>
          <cell r="R228"/>
          <cell r="S228"/>
          <cell r="T228"/>
          <cell r="U228"/>
          <cell r="V228">
            <v>477843</v>
          </cell>
          <cell r="W228"/>
          <cell r="X228"/>
          <cell r="Y228">
            <v>509850</v>
          </cell>
          <cell r="Z228"/>
          <cell r="AA228" t="str">
            <v>SCAYNES HILL WTW</v>
          </cell>
          <cell r="AB228">
            <v>477843</v>
          </cell>
          <cell r="AC228">
            <v>0.93722271256251843</v>
          </cell>
          <cell r="AD228" t="str">
            <v>HAILSHAM NORTH WTW</v>
          </cell>
          <cell r="AE228">
            <v>21829</v>
          </cell>
          <cell r="AF228">
            <v>4.2814553299990191E-2</v>
          </cell>
        </row>
        <row r="229">
          <cell r="B229" t="str">
            <v>EAST GRIMSTEAD WTW</v>
          </cell>
          <cell r="C229"/>
          <cell r="D229"/>
          <cell r="E229"/>
          <cell r="F229"/>
          <cell r="G229"/>
          <cell r="H229"/>
          <cell r="I229"/>
          <cell r="J229"/>
          <cell r="K229"/>
          <cell r="L229"/>
          <cell r="M229"/>
          <cell r="N229"/>
          <cell r="O229"/>
          <cell r="P229"/>
          <cell r="Q229"/>
          <cell r="R229"/>
          <cell r="S229"/>
          <cell r="T229"/>
          <cell r="U229"/>
          <cell r="V229"/>
          <cell r="W229">
            <v>745275</v>
          </cell>
          <cell r="X229"/>
          <cell r="Y229">
            <v>745275</v>
          </cell>
          <cell r="Z229"/>
          <cell r="AA229" t="str">
            <v>SLOWHILL COPSE MARCHWOOD WTW</v>
          </cell>
          <cell r="AB229">
            <v>745275</v>
          </cell>
          <cell r="AC229">
            <v>1</v>
          </cell>
          <cell r="AD229" t="str">
            <v/>
          </cell>
          <cell r="AE229">
            <v>0</v>
          </cell>
          <cell r="AF229">
            <v>0</v>
          </cell>
        </row>
        <row r="230">
          <cell r="B230" t="str">
            <v>LEEDS WTW</v>
          </cell>
          <cell r="C230"/>
          <cell r="D230"/>
          <cell r="E230"/>
          <cell r="F230"/>
          <cell r="G230"/>
          <cell r="H230"/>
          <cell r="I230"/>
          <cell r="J230"/>
          <cell r="K230"/>
          <cell r="L230"/>
          <cell r="M230"/>
          <cell r="N230">
            <v>244437</v>
          </cell>
          <cell r="O230"/>
          <cell r="P230"/>
          <cell r="Q230"/>
          <cell r="R230"/>
          <cell r="S230"/>
          <cell r="T230"/>
          <cell r="U230"/>
          <cell r="V230"/>
          <cell r="W230"/>
          <cell r="X230"/>
          <cell r="Y230">
            <v>244437</v>
          </cell>
          <cell r="Z230"/>
          <cell r="AA230" t="str">
            <v>HAM HILL WTW</v>
          </cell>
          <cell r="AB230">
            <v>244437</v>
          </cell>
          <cell r="AC230">
            <v>1</v>
          </cell>
          <cell r="AD230" t="str">
            <v/>
          </cell>
          <cell r="AE230">
            <v>0</v>
          </cell>
          <cell r="AF230">
            <v>0</v>
          </cell>
        </row>
        <row r="231">
          <cell r="B231" t="str">
            <v>SLINFOLD WTW</v>
          </cell>
          <cell r="C231"/>
          <cell r="D231"/>
          <cell r="E231"/>
          <cell r="F231"/>
          <cell r="G231"/>
          <cell r="H231"/>
          <cell r="I231"/>
          <cell r="J231">
            <v>999658</v>
          </cell>
          <cell r="K231"/>
          <cell r="L231"/>
          <cell r="M231"/>
          <cell r="N231"/>
          <cell r="O231"/>
          <cell r="P231"/>
          <cell r="Q231"/>
          <cell r="R231"/>
          <cell r="S231"/>
          <cell r="T231"/>
          <cell r="U231"/>
          <cell r="V231"/>
          <cell r="W231"/>
          <cell r="X231"/>
          <cell r="Y231">
            <v>999658</v>
          </cell>
          <cell r="Z231"/>
          <cell r="AA231" t="str">
            <v>GODDARDS GREEN WTW</v>
          </cell>
          <cell r="AB231">
            <v>999658</v>
          </cell>
          <cell r="AC231">
            <v>1</v>
          </cell>
          <cell r="AD231" t="str">
            <v/>
          </cell>
          <cell r="AE231">
            <v>0</v>
          </cell>
          <cell r="AF231">
            <v>0</v>
          </cell>
        </row>
        <row r="232">
          <cell r="B232" t="str">
            <v>COXHEATH WTW</v>
          </cell>
          <cell r="C232"/>
          <cell r="D232"/>
          <cell r="E232"/>
          <cell r="F232"/>
          <cell r="G232"/>
          <cell r="H232"/>
          <cell r="I232"/>
          <cell r="J232"/>
          <cell r="K232"/>
          <cell r="L232"/>
          <cell r="M232"/>
          <cell r="N232">
            <v>2141591</v>
          </cell>
          <cell r="O232"/>
          <cell r="P232"/>
          <cell r="Q232"/>
          <cell r="R232"/>
          <cell r="S232"/>
          <cell r="T232"/>
          <cell r="U232"/>
          <cell r="V232"/>
          <cell r="W232"/>
          <cell r="X232"/>
          <cell r="Y232">
            <v>2141591</v>
          </cell>
          <cell r="Z232"/>
          <cell r="AA232" t="str">
            <v>HAM HILL WTW</v>
          </cell>
          <cell r="AB232">
            <v>2141591</v>
          </cell>
          <cell r="AC232">
            <v>1</v>
          </cell>
          <cell r="AD232" t="str">
            <v/>
          </cell>
          <cell r="AE232">
            <v>0</v>
          </cell>
          <cell r="AF232">
            <v>0</v>
          </cell>
        </row>
        <row r="233">
          <cell r="B233" t="str">
            <v>BATTLE WTW</v>
          </cell>
          <cell r="C233"/>
          <cell r="D233"/>
          <cell r="E233"/>
          <cell r="F233"/>
          <cell r="G233"/>
          <cell r="H233"/>
          <cell r="I233"/>
          <cell r="J233"/>
          <cell r="K233"/>
          <cell r="L233"/>
          <cell r="M233">
            <v>1656364</v>
          </cell>
          <cell r="N233">
            <v>13808</v>
          </cell>
          <cell r="O233"/>
          <cell r="P233"/>
          <cell r="Q233"/>
          <cell r="R233"/>
          <cell r="S233"/>
          <cell r="T233"/>
          <cell r="U233"/>
          <cell r="V233"/>
          <cell r="W233"/>
          <cell r="X233"/>
          <cell r="Y233">
            <v>1670172</v>
          </cell>
          <cell r="Z233"/>
          <cell r="AA233" t="str">
            <v>HAILSHAM NORTH WTW</v>
          </cell>
          <cell r="AB233">
            <v>1656364</v>
          </cell>
          <cell r="AC233">
            <v>0.99173258802087449</v>
          </cell>
          <cell r="AD233" t="str">
            <v>HAM HILL WTW</v>
          </cell>
          <cell r="AE233">
            <v>13808</v>
          </cell>
          <cell r="AF233">
            <v>8.2674119791255034E-3</v>
          </cell>
        </row>
        <row r="234">
          <cell r="B234" t="str">
            <v>WHITEWALL CREEK WTW</v>
          </cell>
          <cell r="C234"/>
          <cell r="D234"/>
          <cell r="E234"/>
          <cell r="F234"/>
          <cell r="G234"/>
          <cell r="H234"/>
          <cell r="I234"/>
          <cell r="J234"/>
          <cell r="K234"/>
          <cell r="L234"/>
          <cell r="M234"/>
          <cell r="N234">
            <v>1878204</v>
          </cell>
          <cell r="O234"/>
          <cell r="P234"/>
          <cell r="Q234"/>
          <cell r="R234"/>
          <cell r="S234"/>
          <cell r="T234"/>
          <cell r="U234"/>
          <cell r="V234"/>
          <cell r="W234"/>
          <cell r="X234"/>
          <cell r="Y234">
            <v>1878204</v>
          </cell>
          <cell r="Z234"/>
          <cell r="AA234" t="str">
            <v>HAM HILL WTW</v>
          </cell>
          <cell r="AB234">
            <v>1878204</v>
          </cell>
          <cell r="AC234">
            <v>1</v>
          </cell>
          <cell r="AD234" t="str">
            <v/>
          </cell>
          <cell r="AE234">
            <v>0</v>
          </cell>
          <cell r="AF234">
            <v>0</v>
          </cell>
        </row>
        <row r="235">
          <cell r="B235" t="str">
            <v>LUNSFORDS CROSS WTW</v>
          </cell>
          <cell r="C235"/>
          <cell r="D235"/>
          <cell r="E235"/>
          <cell r="F235"/>
          <cell r="G235"/>
          <cell r="H235"/>
          <cell r="I235"/>
          <cell r="J235"/>
          <cell r="K235"/>
          <cell r="L235"/>
          <cell r="M235">
            <v>164531</v>
          </cell>
          <cell r="N235"/>
          <cell r="O235"/>
          <cell r="P235"/>
          <cell r="Q235"/>
          <cell r="R235"/>
          <cell r="S235"/>
          <cell r="T235"/>
          <cell r="U235"/>
          <cell r="V235"/>
          <cell r="W235"/>
          <cell r="X235"/>
          <cell r="Y235">
            <v>164531</v>
          </cell>
          <cell r="Z235"/>
          <cell r="AA235" t="str">
            <v>HAILSHAM NORTH WTW</v>
          </cell>
          <cell r="AB235">
            <v>164531</v>
          </cell>
          <cell r="AC235">
            <v>1</v>
          </cell>
          <cell r="AD235" t="str">
            <v/>
          </cell>
          <cell r="AE235">
            <v>0</v>
          </cell>
          <cell r="AF235">
            <v>0</v>
          </cell>
        </row>
        <row r="236">
          <cell r="B236" t="str">
            <v>POLING WTW</v>
          </cell>
          <cell r="C236"/>
          <cell r="D236"/>
          <cell r="E236"/>
          <cell r="F236"/>
          <cell r="G236"/>
          <cell r="H236"/>
          <cell r="I236"/>
          <cell r="J236">
            <v>11861</v>
          </cell>
          <cell r="K236"/>
          <cell r="L236"/>
          <cell r="M236"/>
          <cell r="N236"/>
          <cell r="O236"/>
          <cell r="P236"/>
          <cell r="Q236"/>
          <cell r="R236"/>
          <cell r="S236"/>
          <cell r="T236"/>
          <cell r="U236"/>
          <cell r="V236"/>
          <cell r="W236"/>
          <cell r="X236"/>
          <cell r="Y236">
            <v>11861</v>
          </cell>
          <cell r="Z236"/>
          <cell r="AA236" t="str">
            <v>GODDARDS GREEN WTW</v>
          </cell>
          <cell r="AB236">
            <v>11861</v>
          </cell>
          <cell r="AC236">
            <v>1</v>
          </cell>
          <cell r="AD236" t="str">
            <v/>
          </cell>
          <cell r="AE236">
            <v>0</v>
          </cell>
          <cell r="AF236">
            <v>0</v>
          </cell>
        </row>
        <row r="237">
          <cell r="B237" t="str">
            <v>ITCHINGFIELD WTW</v>
          </cell>
          <cell r="C237"/>
          <cell r="D237"/>
          <cell r="E237"/>
          <cell r="F237"/>
          <cell r="G237"/>
          <cell r="H237"/>
          <cell r="I237"/>
          <cell r="J237">
            <v>124307</v>
          </cell>
          <cell r="K237"/>
          <cell r="L237"/>
          <cell r="M237"/>
          <cell r="N237"/>
          <cell r="O237"/>
          <cell r="P237"/>
          <cell r="Q237"/>
          <cell r="R237"/>
          <cell r="S237"/>
          <cell r="T237"/>
          <cell r="U237"/>
          <cell r="V237"/>
          <cell r="W237"/>
          <cell r="X237"/>
          <cell r="Y237">
            <v>124307</v>
          </cell>
          <cell r="Z237"/>
          <cell r="AA237" t="str">
            <v>GODDARDS GREEN WTW</v>
          </cell>
          <cell r="AB237">
            <v>124307</v>
          </cell>
          <cell r="AC237">
            <v>1</v>
          </cell>
          <cell r="AD237" t="str">
            <v/>
          </cell>
          <cell r="AE237">
            <v>0</v>
          </cell>
          <cell r="AF237">
            <v>0</v>
          </cell>
        </row>
        <row r="238">
          <cell r="B238" t="str">
            <v>SWALECLIFFE WTW</v>
          </cell>
          <cell r="C238"/>
          <cell r="D238"/>
          <cell r="E238"/>
          <cell r="F238">
            <v>2242581</v>
          </cell>
          <cell r="G238"/>
          <cell r="H238"/>
          <cell r="I238"/>
          <cell r="J238"/>
          <cell r="K238"/>
          <cell r="L238"/>
          <cell r="M238"/>
          <cell r="N238">
            <v>193328</v>
          </cell>
          <cell r="O238"/>
          <cell r="P238"/>
          <cell r="Q238"/>
          <cell r="R238"/>
          <cell r="S238"/>
          <cell r="T238"/>
          <cell r="U238"/>
          <cell r="V238"/>
          <cell r="W238"/>
          <cell r="X238"/>
          <cell r="Y238">
            <v>2435909</v>
          </cell>
          <cell r="Z238"/>
          <cell r="AA238" t="str">
            <v>CANTERBURY WTW</v>
          </cell>
          <cell r="AB238">
            <v>2242581</v>
          </cell>
          <cell r="AC238">
            <v>0.92063414520000542</v>
          </cell>
          <cell r="AD238" t="str">
            <v>HAM HILL WTW</v>
          </cell>
          <cell r="AE238">
            <v>193328</v>
          </cell>
          <cell r="AF238">
            <v>7.9365854799994584E-2</v>
          </cell>
        </row>
        <row r="239">
          <cell r="B239" t="str">
            <v>CANTERTON LANE BROOK H WTW</v>
          </cell>
          <cell r="C239"/>
          <cell r="D239"/>
          <cell r="E239"/>
          <cell r="F239"/>
          <cell r="G239">
            <v>45861</v>
          </cell>
          <cell r="H239"/>
          <cell r="I239"/>
          <cell r="J239"/>
          <cell r="K239"/>
          <cell r="L239"/>
          <cell r="M239"/>
          <cell r="N239"/>
          <cell r="O239"/>
          <cell r="P239"/>
          <cell r="Q239"/>
          <cell r="R239"/>
          <cell r="S239"/>
          <cell r="T239"/>
          <cell r="U239"/>
          <cell r="V239"/>
          <cell r="W239">
            <v>481093</v>
          </cell>
          <cell r="X239"/>
          <cell r="Y239">
            <v>526954</v>
          </cell>
          <cell r="Z239"/>
          <cell r="AA239" t="str">
            <v>SLOWHILL COPSE MARCHWOOD WTW</v>
          </cell>
          <cell r="AB239">
            <v>481093</v>
          </cell>
          <cell r="AC239">
            <v>0.91296963302299627</v>
          </cell>
          <cell r="AD239" t="str">
            <v>CHICKENHALL EASTLEIGH WTW</v>
          </cell>
          <cell r="AE239">
            <v>45861</v>
          </cell>
          <cell r="AF239">
            <v>8.7030366977003684E-2</v>
          </cell>
        </row>
        <row r="240">
          <cell r="B240" t="str">
            <v>UCKFIELD WTW</v>
          </cell>
          <cell r="C240"/>
          <cell r="D240"/>
          <cell r="E240"/>
          <cell r="F240"/>
          <cell r="G240"/>
          <cell r="H240"/>
          <cell r="I240"/>
          <cell r="J240">
            <v>10311428</v>
          </cell>
          <cell r="K240"/>
          <cell r="L240"/>
          <cell r="M240">
            <v>561617</v>
          </cell>
          <cell r="N240">
            <v>17735</v>
          </cell>
          <cell r="O240"/>
          <cell r="P240"/>
          <cell r="Q240"/>
          <cell r="R240"/>
          <cell r="S240"/>
          <cell r="T240"/>
          <cell r="U240"/>
          <cell r="V240">
            <v>195271</v>
          </cell>
          <cell r="W240"/>
          <cell r="X240"/>
          <cell r="Y240">
            <v>11086051</v>
          </cell>
          <cell r="Z240"/>
          <cell r="AA240" t="str">
            <v>GODDARDS GREEN WTW</v>
          </cell>
          <cell r="AB240">
            <v>10311428</v>
          </cell>
          <cell r="AC240">
            <v>0.93012633624001906</v>
          </cell>
          <cell r="AD240" t="str">
            <v>HAILSHAM NORTH WTW</v>
          </cell>
          <cell r="AE240">
            <v>561617</v>
          </cell>
          <cell r="AF240">
            <v>5.0659788593792325E-2</v>
          </cell>
        </row>
        <row r="241">
          <cell r="B241" t="str">
            <v>HILLBROW KNOWLES MEADOW WTW</v>
          </cell>
          <cell r="C241"/>
          <cell r="D241"/>
          <cell r="E241">
            <v>43540</v>
          </cell>
          <cell r="F241"/>
          <cell r="G241"/>
          <cell r="H241"/>
          <cell r="I241"/>
          <cell r="J241"/>
          <cell r="K241"/>
          <cell r="L241"/>
          <cell r="M241"/>
          <cell r="N241"/>
          <cell r="O241"/>
          <cell r="P241"/>
          <cell r="Q241"/>
          <cell r="R241"/>
          <cell r="S241"/>
          <cell r="T241"/>
          <cell r="U241"/>
          <cell r="V241"/>
          <cell r="W241"/>
          <cell r="X241"/>
          <cell r="Y241">
            <v>43540</v>
          </cell>
          <cell r="Z241"/>
          <cell r="AA241" t="str">
            <v>BUDDS FARM HAVANT WTW</v>
          </cell>
          <cell r="AB241">
            <v>43540</v>
          </cell>
          <cell r="AC241">
            <v>1</v>
          </cell>
          <cell r="AD241" t="str">
            <v/>
          </cell>
          <cell r="AE241">
            <v>0</v>
          </cell>
          <cell r="AF241">
            <v>0</v>
          </cell>
        </row>
        <row r="242">
          <cell r="B242" t="str">
            <v>HADLOW WTW</v>
          </cell>
          <cell r="C242"/>
          <cell r="D242"/>
          <cell r="E242"/>
          <cell r="F242"/>
          <cell r="G242"/>
          <cell r="H242"/>
          <cell r="I242"/>
          <cell r="J242"/>
          <cell r="K242"/>
          <cell r="L242"/>
          <cell r="M242"/>
          <cell r="N242">
            <v>273205</v>
          </cell>
          <cell r="O242"/>
          <cell r="P242"/>
          <cell r="Q242"/>
          <cell r="R242"/>
          <cell r="S242"/>
          <cell r="T242"/>
          <cell r="U242"/>
          <cell r="V242"/>
          <cell r="W242"/>
          <cell r="X242"/>
          <cell r="Y242">
            <v>273205</v>
          </cell>
          <cell r="Z242"/>
          <cell r="AA242" t="str">
            <v>HAM HILL WTW</v>
          </cell>
          <cell r="AB242">
            <v>273205</v>
          </cell>
          <cell r="AC242">
            <v>1</v>
          </cell>
          <cell r="AD242" t="str">
            <v/>
          </cell>
          <cell r="AE242">
            <v>0</v>
          </cell>
          <cell r="AF242">
            <v>0</v>
          </cell>
        </row>
        <row r="243">
          <cell r="B243" t="str">
            <v>STREAT WTW</v>
          </cell>
          <cell r="C243"/>
          <cell r="D243"/>
          <cell r="E243"/>
          <cell r="F243"/>
          <cell r="G243"/>
          <cell r="H243"/>
          <cell r="I243"/>
          <cell r="J243">
            <v>12613</v>
          </cell>
          <cell r="K243"/>
          <cell r="L243"/>
          <cell r="M243"/>
          <cell r="N243"/>
          <cell r="O243"/>
          <cell r="P243"/>
          <cell r="Q243"/>
          <cell r="R243"/>
          <cell r="S243"/>
          <cell r="T243"/>
          <cell r="U243"/>
          <cell r="V243">
            <v>12039</v>
          </cell>
          <cell r="W243"/>
          <cell r="X243"/>
          <cell r="Y243">
            <v>24652</v>
          </cell>
          <cell r="Z243"/>
          <cell r="AA243" t="str">
            <v>GODDARDS GREEN WTW</v>
          </cell>
          <cell r="AB243">
            <v>12613</v>
          </cell>
          <cell r="AC243">
            <v>0.51164205743955871</v>
          </cell>
          <cell r="AD243" t="str">
            <v>SCAYNES HILL WTW</v>
          </cell>
          <cell r="AE243">
            <v>12039</v>
          </cell>
          <cell r="AF243">
            <v>0.48835794256044135</v>
          </cell>
        </row>
        <row r="244">
          <cell r="B244" t="str">
            <v>CLAPHAM WTW</v>
          </cell>
          <cell r="C244"/>
          <cell r="D244"/>
          <cell r="E244"/>
          <cell r="F244"/>
          <cell r="G244"/>
          <cell r="H244"/>
          <cell r="I244"/>
          <cell r="J244">
            <v>14724</v>
          </cell>
          <cell r="K244"/>
          <cell r="L244"/>
          <cell r="M244"/>
          <cell r="N244"/>
          <cell r="O244"/>
          <cell r="P244"/>
          <cell r="Q244"/>
          <cell r="R244"/>
          <cell r="S244"/>
          <cell r="T244"/>
          <cell r="U244"/>
          <cell r="V244"/>
          <cell r="W244"/>
          <cell r="X244"/>
          <cell r="Y244">
            <v>14724</v>
          </cell>
          <cell r="Z244"/>
          <cell r="AA244" t="str">
            <v>GODDARDS GREEN WTW</v>
          </cell>
          <cell r="AB244">
            <v>14724</v>
          </cell>
          <cell r="AC244">
            <v>1</v>
          </cell>
          <cell r="AD244" t="str">
            <v/>
          </cell>
          <cell r="AE244">
            <v>0</v>
          </cell>
          <cell r="AF244">
            <v>0</v>
          </cell>
        </row>
        <row r="245">
          <cell r="B245" t="str">
            <v>CAMBER WTW</v>
          </cell>
          <cell r="C245"/>
          <cell r="D245"/>
          <cell r="E245"/>
          <cell r="F245">
            <v>18550</v>
          </cell>
          <cell r="G245"/>
          <cell r="H245"/>
          <cell r="I245"/>
          <cell r="J245"/>
          <cell r="K245"/>
          <cell r="L245"/>
          <cell r="M245"/>
          <cell r="N245"/>
          <cell r="O245"/>
          <cell r="P245"/>
          <cell r="Q245"/>
          <cell r="R245"/>
          <cell r="S245"/>
          <cell r="T245"/>
          <cell r="U245"/>
          <cell r="V245"/>
          <cell r="W245"/>
          <cell r="X245"/>
          <cell r="Y245">
            <v>18550</v>
          </cell>
          <cell r="Z245"/>
          <cell r="AA245" t="str">
            <v>CANTERBURY WTW</v>
          </cell>
          <cell r="AB245">
            <v>18550</v>
          </cell>
          <cell r="AC245">
            <v>1</v>
          </cell>
          <cell r="AD245" t="str">
            <v/>
          </cell>
          <cell r="AE245">
            <v>0</v>
          </cell>
          <cell r="AF245">
            <v>0</v>
          </cell>
        </row>
        <row r="246">
          <cell r="B246" t="str">
            <v>HIGHFIELDS ASHMANSWORTH WTW</v>
          </cell>
          <cell r="C246"/>
          <cell r="D246"/>
          <cell r="E246"/>
          <cell r="F246"/>
          <cell r="G246">
            <v>27390</v>
          </cell>
          <cell r="H246"/>
          <cell r="I246"/>
          <cell r="J246"/>
          <cell r="K246"/>
          <cell r="L246"/>
          <cell r="M246"/>
          <cell r="N246"/>
          <cell r="O246"/>
          <cell r="P246"/>
          <cell r="Q246"/>
          <cell r="R246"/>
          <cell r="S246"/>
          <cell r="T246"/>
          <cell r="U246"/>
          <cell r="V246"/>
          <cell r="W246">
            <v>19844</v>
          </cell>
          <cell r="X246"/>
          <cell r="Y246">
            <v>47234</v>
          </cell>
          <cell r="Z246"/>
          <cell r="AA246" t="str">
            <v>CHICKENHALL EASTLEIGH WTW</v>
          </cell>
          <cell r="AB246">
            <v>27390</v>
          </cell>
          <cell r="AC246">
            <v>0.57987890079180249</v>
          </cell>
          <cell r="AD246" t="str">
            <v>SLOWHILL COPSE MARCHWOOD WTW</v>
          </cell>
          <cell r="AE246">
            <v>19844</v>
          </cell>
          <cell r="AF246">
            <v>0.42012109920819751</v>
          </cell>
        </row>
        <row r="247">
          <cell r="B247" t="str">
            <v>STONE HILL ROAD EGERTON WTW</v>
          </cell>
          <cell r="C247"/>
          <cell r="D247"/>
          <cell r="E247"/>
          <cell r="F247">
            <v>14260</v>
          </cell>
          <cell r="G247"/>
          <cell r="H247"/>
          <cell r="I247"/>
          <cell r="J247"/>
          <cell r="K247"/>
          <cell r="L247"/>
          <cell r="M247"/>
          <cell r="N247">
            <v>37153</v>
          </cell>
          <cell r="O247"/>
          <cell r="P247"/>
          <cell r="Q247"/>
          <cell r="R247"/>
          <cell r="S247"/>
          <cell r="T247"/>
          <cell r="U247"/>
          <cell r="V247"/>
          <cell r="W247"/>
          <cell r="X247"/>
          <cell r="Y247">
            <v>51413</v>
          </cell>
          <cell r="Z247"/>
          <cell r="AA247" t="str">
            <v>HAM HILL WTW</v>
          </cell>
          <cell r="AB247">
            <v>37153</v>
          </cell>
          <cell r="AC247">
            <v>0.72263824324587167</v>
          </cell>
          <cell r="AD247" t="str">
            <v>CANTERBURY WTW</v>
          </cell>
          <cell r="AE247">
            <v>14260</v>
          </cell>
          <cell r="AF247">
            <v>0.27736175675412833</v>
          </cell>
        </row>
        <row r="248">
          <cell r="B248" t="str">
            <v>HAM HILL WTW</v>
          </cell>
          <cell r="C248"/>
          <cell r="D248"/>
          <cell r="E248"/>
          <cell r="F248"/>
          <cell r="G248"/>
          <cell r="H248"/>
          <cell r="I248"/>
          <cell r="J248"/>
          <cell r="K248"/>
          <cell r="L248"/>
          <cell r="M248"/>
          <cell r="N248">
            <v>0</v>
          </cell>
          <cell r="O248"/>
          <cell r="P248"/>
          <cell r="Q248"/>
          <cell r="R248"/>
          <cell r="S248"/>
          <cell r="T248"/>
          <cell r="U248"/>
          <cell r="V248"/>
          <cell r="W248"/>
          <cell r="X248"/>
          <cell r="Y248">
            <v>0</v>
          </cell>
          <cell r="Z248"/>
          <cell r="AA248" t="str">
            <v>HAM HILL WTW</v>
          </cell>
          <cell r="AB248">
            <v>0</v>
          </cell>
          <cell r="AC248" t="e">
            <v>#DIV/0!</v>
          </cell>
          <cell r="AD248" t="str">
            <v/>
          </cell>
          <cell r="AE248">
            <v>0</v>
          </cell>
          <cell r="AF248" t="str">
            <v/>
          </cell>
        </row>
        <row r="249">
          <cell r="B249" t="str">
            <v>MILL CORNER NORTHIAM WTW</v>
          </cell>
          <cell r="C249"/>
          <cell r="D249"/>
          <cell r="E249"/>
          <cell r="F249"/>
          <cell r="G249"/>
          <cell r="H249"/>
          <cell r="I249"/>
          <cell r="J249">
            <v>11892</v>
          </cell>
          <cell r="K249"/>
          <cell r="L249"/>
          <cell r="M249">
            <v>29620</v>
          </cell>
          <cell r="N249"/>
          <cell r="O249"/>
          <cell r="P249"/>
          <cell r="Q249"/>
          <cell r="R249"/>
          <cell r="S249"/>
          <cell r="T249"/>
          <cell r="U249"/>
          <cell r="V249"/>
          <cell r="W249"/>
          <cell r="X249"/>
          <cell r="Y249">
            <v>41512</v>
          </cell>
          <cell r="Z249"/>
          <cell r="AA249" t="str">
            <v>HAILSHAM NORTH WTW</v>
          </cell>
          <cell r="AB249">
            <v>29620</v>
          </cell>
          <cell r="AC249">
            <v>0.71352861823087299</v>
          </cell>
          <cell r="AD249" t="str">
            <v>GODDARDS GREEN WTW</v>
          </cell>
          <cell r="AE249">
            <v>11892</v>
          </cell>
          <cell r="AF249">
            <v>0.28647138176912701</v>
          </cell>
        </row>
        <row r="250">
          <cell r="B250" t="str">
            <v>GRAIN WTW</v>
          </cell>
          <cell r="C250"/>
          <cell r="D250"/>
          <cell r="E250"/>
          <cell r="F250"/>
          <cell r="G250"/>
          <cell r="H250"/>
          <cell r="I250"/>
          <cell r="J250"/>
          <cell r="K250"/>
          <cell r="L250"/>
          <cell r="M250"/>
          <cell r="N250">
            <v>152934</v>
          </cell>
          <cell r="O250"/>
          <cell r="P250"/>
          <cell r="Q250"/>
          <cell r="R250"/>
          <cell r="S250"/>
          <cell r="T250"/>
          <cell r="U250"/>
          <cell r="V250"/>
          <cell r="W250"/>
          <cell r="X250"/>
          <cell r="Y250">
            <v>152934</v>
          </cell>
          <cell r="Z250"/>
          <cell r="AA250" t="str">
            <v>HAM HILL WTW</v>
          </cell>
          <cell r="AB250">
            <v>152934</v>
          </cell>
          <cell r="AC250">
            <v>1</v>
          </cell>
          <cell r="AD250" t="str">
            <v/>
          </cell>
          <cell r="AE250">
            <v>0</v>
          </cell>
          <cell r="AF250">
            <v>0</v>
          </cell>
        </row>
        <row r="251">
          <cell r="B251" t="str">
            <v>GODSHILL WTW</v>
          </cell>
          <cell r="C251"/>
          <cell r="D251"/>
          <cell r="E251">
            <v>38802</v>
          </cell>
          <cell r="F251"/>
          <cell r="G251"/>
          <cell r="H251"/>
          <cell r="I251"/>
          <cell r="J251"/>
          <cell r="K251"/>
          <cell r="L251"/>
          <cell r="M251"/>
          <cell r="N251"/>
          <cell r="O251"/>
          <cell r="P251"/>
          <cell r="Q251"/>
          <cell r="R251"/>
          <cell r="S251"/>
          <cell r="T251"/>
          <cell r="U251">
            <v>2315480</v>
          </cell>
          <cell r="V251"/>
          <cell r="W251">
            <v>34313</v>
          </cell>
          <cell r="X251"/>
          <cell r="Y251">
            <v>2388595</v>
          </cell>
          <cell r="Z251"/>
          <cell r="AA251" t="str">
            <v>SANDOWN NEW WTW</v>
          </cell>
          <cell r="AB251">
            <v>2315480</v>
          </cell>
          <cell r="AC251">
            <v>0.96938995518285853</v>
          </cell>
          <cell r="AD251" t="str">
            <v>BUDDS FARM HAVANT WTW</v>
          </cell>
          <cell r="AE251">
            <v>38802</v>
          </cell>
          <cell r="AF251">
            <v>1.6244696149828666E-2</v>
          </cell>
        </row>
        <row r="252">
          <cell r="B252" t="str">
            <v>SMARDEN WTW</v>
          </cell>
          <cell r="C252"/>
          <cell r="D252"/>
          <cell r="E252"/>
          <cell r="F252">
            <v>6241</v>
          </cell>
          <cell r="G252"/>
          <cell r="H252"/>
          <cell r="I252"/>
          <cell r="J252"/>
          <cell r="K252"/>
          <cell r="L252"/>
          <cell r="M252"/>
          <cell r="N252">
            <v>34227</v>
          </cell>
          <cell r="O252"/>
          <cell r="P252"/>
          <cell r="Q252"/>
          <cell r="R252"/>
          <cell r="S252"/>
          <cell r="T252"/>
          <cell r="U252"/>
          <cell r="V252"/>
          <cell r="W252"/>
          <cell r="X252"/>
          <cell r="Y252">
            <v>40468</v>
          </cell>
          <cell r="Z252"/>
          <cell r="AA252" t="str">
            <v>HAM HILL WTW</v>
          </cell>
          <cell r="AB252">
            <v>34227</v>
          </cell>
          <cell r="AC252">
            <v>0.84577938123949792</v>
          </cell>
          <cell r="AD252" t="str">
            <v>CANTERBURY WTW</v>
          </cell>
          <cell r="AE252">
            <v>6241</v>
          </cell>
          <cell r="AF252">
            <v>0.15422061876050214</v>
          </cell>
        </row>
        <row r="253">
          <cell r="B253" t="str">
            <v>FERNHURST WTW</v>
          </cell>
          <cell r="C253"/>
          <cell r="D253"/>
          <cell r="E253">
            <v>73317</v>
          </cell>
          <cell r="F253"/>
          <cell r="G253"/>
          <cell r="H253"/>
          <cell r="I253"/>
          <cell r="J253">
            <v>19924</v>
          </cell>
          <cell r="K253"/>
          <cell r="L253"/>
          <cell r="M253"/>
          <cell r="N253"/>
          <cell r="O253"/>
          <cell r="P253"/>
          <cell r="Q253"/>
          <cell r="R253"/>
          <cell r="S253"/>
          <cell r="T253"/>
          <cell r="U253"/>
          <cell r="V253"/>
          <cell r="W253"/>
          <cell r="X253"/>
          <cell r="Y253">
            <v>93241</v>
          </cell>
          <cell r="Z253"/>
          <cell r="AA253" t="str">
            <v>BUDDS FARM HAVANT WTW</v>
          </cell>
          <cell r="AB253">
            <v>73317</v>
          </cell>
          <cell r="AC253">
            <v>0.78631717806544332</v>
          </cell>
          <cell r="AD253" t="str">
            <v>GODDARDS GREEN WTW</v>
          </cell>
          <cell r="AE253">
            <v>19924</v>
          </cell>
          <cell r="AF253">
            <v>0.21368282193455668</v>
          </cell>
        </row>
        <row r="254">
          <cell r="B254" t="str">
            <v>STONE GREEN STONE IN OXNEY WTW</v>
          </cell>
          <cell r="C254"/>
          <cell r="D254"/>
          <cell r="E254"/>
          <cell r="F254"/>
          <cell r="G254"/>
          <cell r="H254"/>
          <cell r="I254"/>
          <cell r="J254"/>
          <cell r="K254"/>
          <cell r="L254"/>
          <cell r="M254"/>
          <cell r="N254">
            <v>11076</v>
          </cell>
          <cell r="O254"/>
          <cell r="P254"/>
          <cell r="Q254"/>
          <cell r="R254"/>
          <cell r="S254"/>
          <cell r="T254"/>
          <cell r="U254"/>
          <cell r="V254"/>
          <cell r="W254"/>
          <cell r="X254"/>
          <cell r="Y254">
            <v>11076</v>
          </cell>
          <cell r="Z254"/>
          <cell r="AA254" t="str">
            <v>HAM HILL WTW</v>
          </cell>
          <cell r="AB254">
            <v>11076</v>
          </cell>
          <cell r="AC254">
            <v>1</v>
          </cell>
          <cell r="AD254" t="str">
            <v/>
          </cell>
          <cell r="AE254">
            <v>0</v>
          </cell>
          <cell r="AF254">
            <v>0</v>
          </cell>
        </row>
        <row r="255">
          <cell r="B255" t="str">
            <v>WESTFIELD WTW</v>
          </cell>
          <cell r="C255"/>
          <cell r="D255"/>
          <cell r="E255"/>
          <cell r="F255"/>
          <cell r="G255"/>
          <cell r="H255"/>
          <cell r="I255"/>
          <cell r="J255">
            <v>18920</v>
          </cell>
          <cell r="K255"/>
          <cell r="L255"/>
          <cell r="M255">
            <v>1362344</v>
          </cell>
          <cell r="N255">
            <v>22853</v>
          </cell>
          <cell r="O255"/>
          <cell r="P255"/>
          <cell r="Q255"/>
          <cell r="R255"/>
          <cell r="S255"/>
          <cell r="T255"/>
          <cell r="U255"/>
          <cell r="V255"/>
          <cell r="W255"/>
          <cell r="X255"/>
          <cell r="Y255">
            <v>1404117</v>
          </cell>
          <cell r="Z255"/>
          <cell r="AA255" t="str">
            <v>HAILSHAM NORTH WTW</v>
          </cell>
          <cell r="AB255">
            <v>1362344</v>
          </cell>
          <cell r="AC255">
            <v>0.97024963019463473</v>
          </cell>
          <cell r="AD255" t="str">
            <v>HAM HILL WTW</v>
          </cell>
          <cell r="AE255">
            <v>22853</v>
          </cell>
          <cell r="AF255">
            <v>1.6275709217964032E-2</v>
          </cell>
        </row>
        <row r="256">
          <cell r="B256" t="str">
            <v>LURGASHALL WTW</v>
          </cell>
          <cell r="C256"/>
          <cell r="D256"/>
          <cell r="E256">
            <v>181774</v>
          </cell>
          <cell r="F256"/>
          <cell r="G256"/>
          <cell r="H256"/>
          <cell r="I256"/>
          <cell r="J256"/>
          <cell r="K256"/>
          <cell r="L256"/>
          <cell r="M256"/>
          <cell r="N256"/>
          <cell r="O256"/>
          <cell r="P256"/>
          <cell r="Q256"/>
          <cell r="R256"/>
          <cell r="S256"/>
          <cell r="T256"/>
          <cell r="U256"/>
          <cell r="V256"/>
          <cell r="W256"/>
          <cell r="X256"/>
          <cell r="Y256">
            <v>181774</v>
          </cell>
          <cell r="Z256"/>
          <cell r="AA256" t="str">
            <v>BUDDS FARM HAVANT WTW</v>
          </cell>
          <cell r="AB256">
            <v>181774</v>
          </cell>
          <cell r="AC256">
            <v>1</v>
          </cell>
          <cell r="AD256" t="str">
            <v/>
          </cell>
          <cell r="AE256">
            <v>0</v>
          </cell>
          <cell r="AF256">
            <v>0</v>
          </cell>
        </row>
        <row r="257">
          <cell r="B257" t="str">
            <v>BLACKBOYS WTW</v>
          </cell>
          <cell r="C257"/>
          <cell r="D257"/>
          <cell r="E257"/>
          <cell r="F257"/>
          <cell r="G257"/>
          <cell r="H257"/>
          <cell r="I257"/>
          <cell r="J257">
            <v>16084</v>
          </cell>
          <cell r="K257"/>
          <cell r="L257"/>
          <cell r="M257">
            <v>855373</v>
          </cell>
          <cell r="N257"/>
          <cell r="O257"/>
          <cell r="P257"/>
          <cell r="Q257"/>
          <cell r="R257"/>
          <cell r="S257"/>
          <cell r="T257"/>
          <cell r="U257"/>
          <cell r="V257">
            <v>82254</v>
          </cell>
          <cell r="W257"/>
          <cell r="X257"/>
          <cell r="Y257">
            <v>953711</v>
          </cell>
          <cell r="Z257"/>
          <cell r="AA257" t="str">
            <v>HAILSHAM NORTH WTW</v>
          </cell>
          <cell r="AB257">
            <v>855373</v>
          </cell>
          <cell r="AC257">
            <v>0.89688909952805407</v>
          </cell>
          <cell r="AD257" t="str">
            <v>SCAYNES HILL WTW</v>
          </cell>
          <cell r="AE257">
            <v>82254</v>
          </cell>
          <cell r="AF257">
            <v>8.6246252795658229E-2</v>
          </cell>
        </row>
        <row r="258">
          <cell r="B258" t="str">
            <v>BLACKHAM WTW</v>
          </cell>
          <cell r="C258"/>
          <cell r="D258"/>
          <cell r="E258"/>
          <cell r="F258"/>
          <cell r="G258"/>
          <cell r="H258"/>
          <cell r="I258"/>
          <cell r="J258"/>
          <cell r="K258"/>
          <cell r="L258"/>
          <cell r="M258"/>
          <cell r="N258">
            <v>321142</v>
          </cell>
          <cell r="O258"/>
          <cell r="P258"/>
          <cell r="Q258"/>
          <cell r="R258"/>
          <cell r="S258"/>
          <cell r="T258"/>
          <cell r="U258"/>
          <cell r="V258">
            <v>108311</v>
          </cell>
          <cell r="W258"/>
          <cell r="X258"/>
          <cell r="Y258">
            <v>429453</v>
          </cell>
          <cell r="Z258"/>
          <cell r="AA258" t="str">
            <v>HAM HILL WTW</v>
          </cell>
          <cell r="AB258">
            <v>321142</v>
          </cell>
          <cell r="AC258">
            <v>0.74779312287957</v>
          </cell>
          <cell r="AD258" t="str">
            <v>SCAYNES HILL WTW</v>
          </cell>
          <cell r="AE258">
            <v>108311</v>
          </cell>
          <cell r="AF258">
            <v>0.25220687712042994</v>
          </cell>
        </row>
        <row r="259">
          <cell r="B259" t="str">
            <v>LUDDESDOWN WTW</v>
          </cell>
          <cell r="C259"/>
          <cell r="D259"/>
          <cell r="E259"/>
          <cell r="F259"/>
          <cell r="G259"/>
          <cell r="H259"/>
          <cell r="I259"/>
          <cell r="J259"/>
          <cell r="K259"/>
          <cell r="L259"/>
          <cell r="M259"/>
          <cell r="N259">
            <v>13885</v>
          </cell>
          <cell r="O259"/>
          <cell r="P259"/>
          <cell r="Q259"/>
          <cell r="R259"/>
          <cell r="S259"/>
          <cell r="T259"/>
          <cell r="U259"/>
          <cell r="V259"/>
          <cell r="W259"/>
          <cell r="X259"/>
          <cell r="Y259">
            <v>13885</v>
          </cell>
          <cell r="Z259"/>
          <cell r="AA259" t="str">
            <v>HAM HILL WTW</v>
          </cell>
          <cell r="AB259">
            <v>13885</v>
          </cell>
          <cell r="AC259">
            <v>1</v>
          </cell>
          <cell r="AD259" t="str">
            <v/>
          </cell>
          <cell r="AE259">
            <v>0</v>
          </cell>
          <cell r="AF259">
            <v>0</v>
          </cell>
        </row>
        <row r="260">
          <cell r="B260" t="str">
            <v>HARRIETSHAM WTW</v>
          </cell>
          <cell r="C260"/>
          <cell r="D260"/>
          <cell r="E260"/>
          <cell r="F260"/>
          <cell r="G260"/>
          <cell r="H260"/>
          <cell r="I260"/>
          <cell r="J260"/>
          <cell r="K260"/>
          <cell r="L260"/>
          <cell r="M260"/>
          <cell r="N260">
            <v>127340</v>
          </cell>
          <cell r="O260"/>
          <cell r="P260"/>
          <cell r="Q260"/>
          <cell r="R260"/>
          <cell r="S260"/>
          <cell r="T260"/>
          <cell r="U260"/>
          <cell r="V260"/>
          <cell r="W260"/>
          <cell r="X260"/>
          <cell r="Y260">
            <v>127340</v>
          </cell>
          <cell r="Z260"/>
          <cell r="AA260" t="str">
            <v>HAM HILL WTW</v>
          </cell>
          <cell r="AB260">
            <v>127340</v>
          </cell>
          <cell r="AC260">
            <v>1</v>
          </cell>
          <cell r="AD260" t="str">
            <v/>
          </cell>
          <cell r="AE260">
            <v>0</v>
          </cell>
          <cell r="AF260">
            <v>0</v>
          </cell>
        </row>
        <row r="261">
          <cell r="B261" t="str">
            <v>OCKLEY WEST WTW</v>
          </cell>
          <cell r="C261"/>
          <cell r="D261"/>
          <cell r="E261"/>
          <cell r="F261"/>
          <cell r="G261"/>
          <cell r="H261"/>
          <cell r="I261"/>
          <cell r="J261">
            <v>413451</v>
          </cell>
          <cell r="K261"/>
          <cell r="L261"/>
          <cell r="M261"/>
          <cell r="N261"/>
          <cell r="O261"/>
          <cell r="P261"/>
          <cell r="Q261"/>
          <cell r="R261"/>
          <cell r="S261"/>
          <cell r="T261"/>
          <cell r="U261"/>
          <cell r="V261">
            <v>17880</v>
          </cell>
          <cell r="W261"/>
          <cell r="X261"/>
          <cell r="Y261">
            <v>431331</v>
          </cell>
          <cell r="Z261"/>
          <cell r="AA261" t="str">
            <v>GODDARDS GREEN WTW</v>
          </cell>
          <cell r="AB261">
            <v>413451</v>
          </cell>
          <cell r="AC261">
            <v>0.95854691640526646</v>
          </cell>
          <cell r="AD261" t="str">
            <v>SCAYNES HILL WTW</v>
          </cell>
          <cell r="AE261">
            <v>17880</v>
          </cell>
          <cell r="AF261">
            <v>4.1453083594733514E-2</v>
          </cell>
        </row>
        <row r="262">
          <cell r="B262" t="str">
            <v>WHITEGATES LANE WADHURST WTW</v>
          </cell>
          <cell r="C262"/>
          <cell r="D262"/>
          <cell r="E262"/>
          <cell r="F262"/>
          <cell r="G262"/>
          <cell r="H262"/>
          <cell r="I262"/>
          <cell r="J262"/>
          <cell r="K262"/>
          <cell r="L262"/>
          <cell r="M262"/>
          <cell r="N262">
            <v>72702</v>
          </cell>
          <cell r="O262"/>
          <cell r="P262"/>
          <cell r="Q262"/>
          <cell r="R262"/>
          <cell r="S262"/>
          <cell r="T262"/>
          <cell r="U262"/>
          <cell r="V262"/>
          <cell r="W262"/>
          <cell r="X262"/>
          <cell r="Y262">
            <v>72702</v>
          </cell>
          <cell r="Z262"/>
          <cell r="AA262" t="str">
            <v>HAM HILL WTW</v>
          </cell>
          <cell r="AB262">
            <v>72702</v>
          </cell>
          <cell r="AC262">
            <v>1</v>
          </cell>
          <cell r="AD262" t="str">
            <v/>
          </cell>
          <cell r="AE262">
            <v>0</v>
          </cell>
          <cell r="AF262">
            <v>0</v>
          </cell>
        </row>
        <row r="263">
          <cell r="B263" t="str">
            <v>DIAL POST WTW</v>
          </cell>
          <cell r="C263"/>
          <cell r="D263"/>
          <cell r="E263"/>
          <cell r="F263"/>
          <cell r="G263"/>
          <cell r="H263"/>
          <cell r="I263"/>
          <cell r="J263">
            <v>578176</v>
          </cell>
          <cell r="K263"/>
          <cell r="L263"/>
          <cell r="M263"/>
          <cell r="N263"/>
          <cell r="O263"/>
          <cell r="P263"/>
          <cell r="Q263"/>
          <cell r="R263"/>
          <cell r="S263"/>
          <cell r="T263"/>
          <cell r="U263"/>
          <cell r="V263">
            <v>14480</v>
          </cell>
          <cell r="W263"/>
          <cell r="X263"/>
          <cell r="Y263">
            <v>592656</v>
          </cell>
          <cell r="Z263"/>
          <cell r="AA263" t="str">
            <v>GODDARDS GREEN WTW</v>
          </cell>
          <cell r="AB263">
            <v>578176</v>
          </cell>
          <cell r="AC263">
            <v>0.97556761426527361</v>
          </cell>
          <cell r="AD263" t="str">
            <v>SCAYNES HILL WTW</v>
          </cell>
          <cell r="AE263">
            <v>14480</v>
          </cell>
          <cell r="AF263">
            <v>2.4432385734726385E-2</v>
          </cell>
        </row>
        <row r="264">
          <cell r="B264" t="str">
            <v>CHILBOLTON WTW</v>
          </cell>
          <cell r="C264"/>
          <cell r="D264"/>
          <cell r="E264"/>
          <cell r="F264"/>
          <cell r="G264"/>
          <cell r="H264"/>
          <cell r="I264"/>
          <cell r="J264"/>
          <cell r="K264"/>
          <cell r="L264"/>
          <cell r="M264"/>
          <cell r="N264"/>
          <cell r="O264"/>
          <cell r="P264"/>
          <cell r="Q264"/>
          <cell r="R264"/>
          <cell r="S264"/>
          <cell r="T264"/>
          <cell r="U264"/>
          <cell r="V264"/>
          <cell r="W264">
            <v>290948</v>
          </cell>
          <cell r="X264"/>
          <cell r="Y264">
            <v>290948</v>
          </cell>
          <cell r="Z264"/>
          <cell r="AA264" t="str">
            <v>SLOWHILL COPSE MARCHWOOD WTW</v>
          </cell>
          <cell r="AB264">
            <v>290948</v>
          </cell>
          <cell r="AC264">
            <v>1</v>
          </cell>
          <cell r="AD264" t="str">
            <v/>
          </cell>
          <cell r="AE264">
            <v>0</v>
          </cell>
          <cell r="AF264">
            <v>0</v>
          </cell>
        </row>
        <row r="265">
          <cell r="B265" t="str">
            <v>SMITHS LANE GOUDHURST WTW</v>
          </cell>
          <cell r="C265"/>
          <cell r="D265"/>
          <cell r="E265"/>
          <cell r="F265"/>
          <cell r="G265"/>
          <cell r="H265"/>
          <cell r="I265"/>
          <cell r="J265"/>
          <cell r="K265"/>
          <cell r="L265"/>
          <cell r="M265"/>
          <cell r="N265">
            <v>31044</v>
          </cell>
          <cell r="O265"/>
          <cell r="P265"/>
          <cell r="Q265"/>
          <cell r="R265"/>
          <cell r="S265"/>
          <cell r="T265"/>
          <cell r="U265"/>
          <cell r="V265"/>
          <cell r="W265"/>
          <cell r="X265"/>
          <cell r="Y265">
            <v>31044</v>
          </cell>
          <cell r="Z265"/>
          <cell r="AA265" t="str">
            <v>HAM HILL WTW</v>
          </cell>
          <cell r="AB265">
            <v>31044</v>
          </cell>
          <cell r="AC265">
            <v>1</v>
          </cell>
          <cell r="AD265" t="str">
            <v/>
          </cell>
          <cell r="AE265">
            <v>0</v>
          </cell>
          <cell r="AF265">
            <v>0</v>
          </cell>
        </row>
        <row r="266">
          <cell r="B266" t="str">
            <v>WEST MARDEN WTW</v>
          </cell>
          <cell r="C266"/>
          <cell r="D266"/>
          <cell r="E266">
            <v>365145</v>
          </cell>
          <cell r="F266"/>
          <cell r="G266"/>
          <cell r="H266"/>
          <cell r="I266"/>
          <cell r="J266"/>
          <cell r="K266"/>
          <cell r="L266"/>
          <cell r="M266"/>
          <cell r="N266"/>
          <cell r="O266"/>
          <cell r="P266"/>
          <cell r="Q266"/>
          <cell r="R266"/>
          <cell r="S266"/>
          <cell r="T266"/>
          <cell r="U266"/>
          <cell r="V266"/>
          <cell r="W266"/>
          <cell r="X266"/>
          <cell r="Y266">
            <v>365145</v>
          </cell>
          <cell r="Z266"/>
          <cell r="AA266" t="str">
            <v>BUDDS FARM HAVANT WTW</v>
          </cell>
          <cell r="AB266">
            <v>365145</v>
          </cell>
          <cell r="AC266">
            <v>1</v>
          </cell>
          <cell r="AD266" t="str">
            <v/>
          </cell>
          <cell r="AE266">
            <v>0</v>
          </cell>
          <cell r="AF266">
            <v>0</v>
          </cell>
        </row>
        <row r="267">
          <cell r="B267" t="str">
            <v>BIDBOROUGH WTW</v>
          </cell>
          <cell r="C267"/>
          <cell r="D267"/>
          <cell r="E267"/>
          <cell r="F267">
            <v>14670</v>
          </cell>
          <cell r="G267"/>
          <cell r="H267"/>
          <cell r="I267"/>
          <cell r="J267"/>
          <cell r="K267"/>
          <cell r="L267"/>
          <cell r="M267"/>
          <cell r="N267">
            <v>3177147</v>
          </cell>
          <cell r="O267"/>
          <cell r="P267"/>
          <cell r="Q267"/>
          <cell r="R267"/>
          <cell r="S267"/>
          <cell r="T267"/>
          <cell r="U267"/>
          <cell r="V267"/>
          <cell r="W267"/>
          <cell r="X267"/>
          <cell r="Y267">
            <v>3191817</v>
          </cell>
          <cell r="Z267"/>
          <cell r="AA267" t="str">
            <v>HAM HILL WTW</v>
          </cell>
          <cell r="AB267">
            <v>3177147</v>
          </cell>
          <cell r="AC267">
            <v>0.99540387183851708</v>
          </cell>
          <cell r="AD267" t="str">
            <v>CANTERBURY WTW</v>
          </cell>
          <cell r="AE267">
            <v>14670</v>
          </cell>
          <cell r="AF267">
            <v>4.5961281614829421E-3</v>
          </cell>
        </row>
        <row r="268">
          <cell r="B268" t="str">
            <v>PENSHURST WTW</v>
          </cell>
          <cell r="C268"/>
          <cell r="D268"/>
          <cell r="E268"/>
          <cell r="F268"/>
          <cell r="G268"/>
          <cell r="H268"/>
          <cell r="I268"/>
          <cell r="J268"/>
          <cell r="K268"/>
          <cell r="L268"/>
          <cell r="M268"/>
          <cell r="N268">
            <v>332365</v>
          </cell>
          <cell r="O268"/>
          <cell r="P268"/>
          <cell r="Q268"/>
          <cell r="R268"/>
          <cell r="S268"/>
          <cell r="T268"/>
          <cell r="U268"/>
          <cell r="V268">
            <v>38786</v>
          </cell>
          <cell r="W268"/>
          <cell r="X268"/>
          <cell r="Y268">
            <v>371151</v>
          </cell>
          <cell r="Z268"/>
          <cell r="AA268" t="str">
            <v>HAM HILL WTW</v>
          </cell>
          <cell r="AB268">
            <v>332365</v>
          </cell>
          <cell r="AC268">
            <v>0.89549805874159039</v>
          </cell>
          <cell r="AD268" t="str">
            <v>SCAYNES HILL WTW</v>
          </cell>
          <cell r="AE268">
            <v>38786</v>
          </cell>
          <cell r="AF268">
            <v>0.10450194125840966</v>
          </cell>
        </row>
        <row r="269">
          <cell r="B269" t="str">
            <v>BREDE WATERWORKS WTW</v>
          </cell>
          <cell r="C269"/>
          <cell r="D269"/>
          <cell r="E269"/>
          <cell r="F269"/>
          <cell r="G269"/>
          <cell r="H269"/>
          <cell r="I269"/>
          <cell r="J269"/>
          <cell r="K269"/>
          <cell r="L269"/>
          <cell r="M269">
            <v>6805</v>
          </cell>
          <cell r="N269"/>
          <cell r="O269"/>
          <cell r="P269"/>
          <cell r="Q269"/>
          <cell r="R269"/>
          <cell r="S269"/>
          <cell r="T269"/>
          <cell r="U269"/>
          <cell r="V269"/>
          <cell r="W269"/>
          <cell r="X269"/>
          <cell r="Y269">
            <v>6805</v>
          </cell>
          <cell r="Z269"/>
          <cell r="AA269" t="str">
            <v>HAILSHAM NORTH WTW</v>
          </cell>
          <cell r="AB269">
            <v>6805</v>
          </cell>
          <cell r="AC269">
            <v>1</v>
          </cell>
          <cell r="AD269" t="str">
            <v/>
          </cell>
          <cell r="AE269">
            <v>0</v>
          </cell>
          <cell r="AF269">
            <v>0</v>
          </cell>
        </row>
        <row r="270">
          <cell r="B270" t="str">
            <v>SUTTON VALENCE WTW</v>
          </cell>
          <cell r="C270"/>
          <cell r="D270"/>
          <cell r="E270"/>
          <cell r="F270"/>
          <cell r="G270"/>
          <cell r="H270"/>
          <cell r="I270"/>
          <cell r="J270"/>
          <cell r="K270"/>
          <cell r="L270"/>
          <cell r="M270"/>
          <cell r="N270">
            <v>1452521</v>
          </cell>
          <cell r="O270"/>
          <cell r="P270"/>
          <cell r="Q270"/>
          <cell r="R270"/>
          <cell r="S270"/>
          <cell r="T270"/>
          <cell r="U270"/>
          <cell r="V270"/>
          <cell r="W270"/>
          <cell r="X270"/>
          <cell r="Y270">
            <v>1452521</v>
          </cell>
          <cell r="Z270"/>
          <cell r="AA270" t="str">
            <v>HAM HILL WTW</v>
          </cell>
          <cell r="AB270">
            <v>1452521</v>
          </cell>
          <cell r="AC270">
            <v>1</v>
          </cell>
          <cell r="AD270" t="str">
            <v/>
          </cell>
          <cell r="AE270">
            <v>0</v>
          </cell>
          <cell r="AF270">
            <v>0</v>
          </cell>
        </row>
        <row r="271">
          <cell r="B271" t="str">
            <v>SEDLESCOMBE WTW</v>
          </cell>
          <cell r="C271"/>
          <cell r="D271"/>
          <cell r="E271"/>
          <cell r="F271"/>
          <cell r="G271"/>
          <cell r="H271"/>
          <cell r="I271"/>
          <cell r="J271"/>
          <cell r="K271"/>
          <cell r="L271"/>
          <cell r="M271">
            <v>854225</v>
          </cell>
          <cell r="N271"/>
          <cell r="O271"/>
          <cell r="P271"/>
          <cell r="Q271"/>
          <cell r="R271"/>
          <cell r="S271"/>
          <cell r="T271"/>
          <cell r="U271"/>
          <cell r="V271"/>
          <cell r="W271"/>
          <cell r="X271"/>
          <cell r="Y271">
            <v>854225</v>
          </cell>
          <cell r="Z271"/>
          <cell r="AA271" t="str">
            <v>HAILSHAM NORTH WTW</v>
          </cell>
          <cell r="AB271">
            <v>854225</v>
          </cell>
          <cell r="AC271">
            <v>1</v>
          </cell>
          <cell r="AD271" t="str">
            <v/>
          </cell>
          <cell r="AE271">
            <v>0</v>
          </cell>
          <cell r="AF271">
            <v>0</v>
          </cell>
        </row>
        <row r="272">
          <cell r="B272" t="str">
            <v>EAST BOLDRE WTW</v>
          </cell>
          <cell r="C272"/>
          <cell r="D272"/>
          <cell r="E272"/>
          <cell r="F272"/>
          <cell r="G272">
            <v>14445</v>
          </cell>
          <cell r="H272"/>
          <cell r="I272"/>
          <cell r="J272"/>
          <cell r="K272"/>
          <cell r="L272"/>
          <cell r="M272"/>
          <cell r="N272"/>
          <cell r="O272"/>
          <cell r="P272"/>
          <cell r="Q272"/>
          <cell r="R272"/>
          <cell r="S272"/>
          <cell r="T272"/>
          <cell r="U272"/>
          <cell r="V272"/>
          <cell r="W272">
            <v>836073</v>
          </cell>
          <cell r="X272"/>
          <cell r="Y272">
            <v>850518</v>
          </cell>
          <cell r="Z272"/>
          <cell r="AA272" t="str">
            <v>SLOWHILL COPSE MARCHWOOD WTW</v>
          </cell>
          <cell r="AB272">
            <v>836073</v>
          </cell>
          <cell r="AC272">
            <v>0.9830162324606887</v>
          </cell>
          <cell r="AD272" t="str">
            <v>CHICKENHALL EASTLEIGH WTW</v>
          </cell>
          <cell r="AE272">
            <v>14445</v>
          </cell>
          <cell r="AF272">
            <v>1.6983767539311339E-2</v>
          </cell>
        </row>
        <row r="273">
          <cell r="B273" t="str">
            <v>DYMCHURCH WTW</v>
          </cell>
          <cell r="C273"/>
          <cell r="D273"/>
          <cell r="E273"/>
          <cell r="F273">
            <v>39360</v>
          </cell>
          <cell r="G273"/>
          <cell r="H273"/>
          <cell r="I273"/>
          <cell r="J273"/>
          <cell r="K273"/>
          <cell r="L273"/>
          <cell r="M273"/>
          <cell r="N273">
            <v>105319</v>
          </cell>
          <cell r="O273"/>
          <cell r="P273"/>
          <cell r="Q273"/>
          <cell r="R273"/>
          <cell r="S273"/>
          <cell r="T273"/>
          <cell r="U273"/>
          <cell r="V273"/>
          <cell r="W273"/>
          <cell r="X273"/>
          <cell r="Y273">
            <v>144679</v>
          </cell>
          <cell r="Z273"/>
          <cell r="AA273" t="str">
            <v>HAM HILL WTW</v>
          </cell>
          <cell r="AB273">
            <v>105319</v>
          </cell>
          <cell r="AC273">
            <v>0.72794946052986265</v>
          </cell>
          <cell r="AD273" t="str">
            <v>CANTERBURY WTW</v>
          </cell>
          <cell r="AE273">
            <v>39360</v>
          </cell>
          <cell r="AF273">
            <v>0.27205053947013735</v>
          </cell>
        </row>
        <row r="274">
          <cell r="B274" t="str">
            <v>EDEN VALE EAST GRINSTEAD WTW</v>
          </cell>
          <cell r="C274"/>
          <cell r="D274"/>
          <cell r="E274"/>
          <cell r="F274"/>
          <cell r="G274"/>
          <cell r="H274"/>
          <cell r="I274"/>
          <cell r="J274">
            <v>3744599</v>
          </cell>
          <cell r="K274"/>
          <cell r="L274"/>
          <cell r="M274"/>
          <cell r="N274"/>
          <cell r="O274"/>
          <cell r="P274"/>
          <cell r="Q274"/>
          <cell r="R274"/>
          <cell r="S274"/>
          <cell r="T274"/>
          <cell r="U274"/>
          <cell r="V274">
            <v>21554</v>
          </cell>
          <cell r="W274"/>
          <cell r="X274"/>
          <cell r="Y274">
            <v>3766153</v>
          </cell>
          <cell r="Z274"/>
          <cell r="AA274" t="str">
            <v>GODDARDS GREEN WTW</v>
          </cell>
          <cell r="AB274">
            <v>3744599</v>
          </cell>
          <cell r="AC274">
            <v>0.99427691864881751</v>
          </cell>
          <cell r="AD274" t="str">
            <v>SCAYNES HILL WTW</v>
          </cell>
          <cell r="AE274">
            <v>21554</v>
          </cell>
          <cell r="AF274">
            <v>5.7230813511824933E-3</v>
          </cell>
        </row>
        <row r="275">
          <cell r="B275" t="str">
            <v>HAILSHAM SOUTH WTW</v>
          </cell>
          <cell r="C275"/>
          <cell r="D275"/>
          <cell r="E275"/>
          <cell r="F275"/>
          <cell r="G275"/>
          <cell r="H275"/>
          <cell r="I275"/>
          <cell r="J275">
            <v>3235264</v>
          </cell>
          <cell r="K275"/>
          <cell r="L275"/>
          <cell r="M275">
            <v>20562090</v>
          </cell>
          <cell r="N275"/>
          <cell r="O275"/>
          <cell r="P275"/>
          <cell r="Q275"/>
          <cell r="R275"/>
          <cell r="S275"/>
          <cell r="T275"/>
          <cell r="U275"/>
          <cell r="V275">
            <v>37206</v>
          </cell>
          <cell r="W275"/>
          <cell r="X275"/>
          <cell r="Y275">
            <v>23834560</v>
          </cell>
          <cell r="Z275"/>
          <cell r="AA275" t="str">
            <v>HAILSHAM NORTH WTW</v>
          </cell>
          <cell r="AB275">
            <v>20562090</v>
          </cell>
          <cell r="AC275">
            <v>0.86270063303035593</v>
          </cell>
          <cell r="AD275" t="str">
            <v>GODDARDS GREEN WTW</v>
          </cell>
          <cell r="AE275">
            <v>3235264</v>
          </cell>
          <cell r="AF275">
            <v>0.13573835640347462</v>
          </cell>
        </row>
        <row r="276">
          <cell r="B276" t="str">
            <v>FLEXFORD LANE SWAY WTW</v>
          </cell>
          <cell r="C276"/>
          <cell r="D276"/>
          <cell r="E276">
            <v>15503</v>
          </cell>
          <cell r="F276"/>
          <cell r="G276"/>
          <cell r="H276"/>
          <cell r="I276"/>
          <cell r="J276"/>
          <cell r="K276"/>
          <cell r="L276"/>
          <cell r="M276"/>
          <cell r="N276"/>
          <cell r="O276"/>
          <cell r="P276"/>
          <cell r="Q276"/>
          <cell r="R276"/>
          <cell r="S276"/>
          <cell r="T276"/>
          <cell r="U276"/>
          <cell r="V276"/>
          <cell r="W276">
            <v>1920787</v>
          </cell>
          <cell r="X276"/>
          <cell r="Y276">
            <v>1936290</v>
          </cell>
          <cell r="AA276" t="str">
            <v>SLOWHILL COPSE MARCHWOOD WTW</v>
          </cell>
          <cell r="AB276">
            <v>1920787</v>
          </cell>
          <cell r="AC276">
            <v>0.99199345139416095</v>
          </cell>
          <cell r="AD276" t="str">
            <v>BUDDS FARM HAVANT WTW</v>
          </cell>
          <cell r="AE276">
            <v>15503</v>
          </cell>
          <cell r="AF276">
            <v>8.006548605839001E-3</v>
          </cell>
        </row>
        <row r="277">
          <cell r="B277" t="str">
            <v>STAMFORD BUILDINGS FIRLE WTW</v>
          </cell>
          <cell r="C277"/>
          <cell r="D277"/>
          <cell r="E277"/>
          <cell r="F277"/>
          <cell r="G277"/>
          <cell r="H277"/>
          <cell r="I277"/>
          <cell r="J277"/>
          <cell r="K277"/>
          <cell r="L277"/>
          <cell r="M277"/>
          <cell r="N277"/>
          <cell r="O277"/>
          <cell r="P277"/>
          <cell r="Q277"/>
          <cell r="R277">
            <v>4248</v>
          </cell>
          <cell r="S277"/>
          <cell r="T277"/>
          <cell r="U277"/>
          <cell r="V277"/>
          <cell r="W277"/>
          <cell r="X277"/>
          <cell r="Y277">
            <v>4248</v>
          </cell>
          <cell r="AA277" t="str">
            <v>PEACEHAVEN WTW</v>
          </cell>
          <cell r="AB277">
            <v>4248</v>
          </cell>
          <cell r="AC277">
            <v>1</v>
          </cell>
          <cell r="AD277" t="str">
            <v/>
          </cell>
          <cell r="AE277">
            <v>0</v>
          </cell>
          <cell r="AF277">
            <v>0</v>
          </cell>
        </row>
        <row r="278">
          <cell r="B278" t="str">
            <v>STAPLECROSS WTW</v>
          </cell>
          <cell r="C278"/>
          <cell r="D278"/>
          <cell r="E278"/>
          <cell r="F278"/>
          <cell r="G278"/>
          <cell r="H278"/>
          <cell r="I278"/>
          <cell r="J278"/>
          <cell r="K278"/>
          <cell r="L278"/>
          <cell r="M278">
            <v>427210</v>
          </cell>
          <cell r="N278"/>
          <cell r="O278"/>
          <cell r="P278"/>
          <cell r="Q278"/>
          <cell r="R278"/>
          <cell r="S278"/>
          <cell r="T278"/>
          <cell r="U278"/>
          <cell r="V278"/>
          <cell r="W278"/>
          <cell r="X278"/>
          <cell r="Y278">
            <v>427210</v>
          </cell>
          <cell r="AA278" t="str">
            <v>HAILSHAM NORTH WTW</v>
          </cell>
          <cell r="AB278">
            <v>427210</v>
          </cell>
          <cell r="AC278">
            <v>1</v>
          </cell>
          <cell r="AD278" t="str">
            <v/>
          </cell>
          <cell r="AE278">
            <v>0</v>
          </cell>
          <cell r="AF278">
            <v>0</v>
          </cell>
        </row>
        <row r="279">
          <cell r="B279" t="str">
            <v>NETHERFIELD WTW</v>
          </cell>
          <cell r="C279"/>
          <cell r="D279"/>
          <cell r="E279"/>
          <cell r="F279"/>
          <cell r="G279"/>
          <cell r="H279"/>
          <cell r="I279"/>
          <cell r="J279">
            <v>14682</v>
          </cell>
          <cell r="K279"/>
          <cell r="L279"/>
          <cell r="M279">
            <v>171495</v>
          </cell>
          <cell r="N279"/>
          <cell r="O279"/>
          <cell r="P279"/>
          <cell r="Q279"/>
          <cell r="R279"/>
          <cell r="S279"/>
          <cell r="T279"/>
          <cell r="U279"/>
          <cell r="V279"/>
          <cell r="W279"/>
          <cell r="X279"/>
          <cell r="Y279">
            <v>186177</v>
          </cell>
          <cell r="AA279" t="str">
            <v>HAILSHAM NORTH WTW</v>
          </cell>
          <cell r="AB279">
            <v>171495</v>
          </cell>
          <cell r="AC279">
            <v>0.92113956074058556</v>
          </cell>
          <cell r="AD279" t="str">
            <v>GODDARDS GREEN WTW</v>
          </cell>
          <cell r="AE279">
            <v>14682</v>
          </cell>
          <cell r="AF279">
            <v>7.8860439259414425E-2</v>
          </cell>
        </row>
        <row r="280">
          <cell r="B280" t="str">
            <v>BARTON STACEY WTW</v>
          </cell>
          <cell r="C280"/>
          <cell r="D280"/>
          <cell r="E280">
            <v>17466</v>
          </cell>
          <cell r="F280"/>
          <cell r="G280"/>
          <cell r="H280"/>
          <cell r="I280"/>
          <cell r="J280"/>
          <cell r="K280"/>
          <cell r="L280"/>
          <cell r="M280"/>
          <cell r="N280"/>
          <cell r="O280"/>
          <cell r="P280"/>
          <cell r="Q280"/>
          <cell r="R280"/>
          <cell r="S280"/>
          <cell r="T280"/>
          <cell r="U280"/>
          <cell r="V280"/>
          <cell r="W280">
            <v>721226</v>
          </cell>
          <cell r="X280"/>
          <cell r="Y280">
            <v>738692</v>
          </cell>
          <cell r="AA280" t="str">
            <v>SLOWHILL COPSE MARCHWOOD WTW</v>
          </cell>
          <cell r="AB280">
            <v>721226</v>
          </cell>
          <cell r="AC280">
            <v>0.97635550405311011</v>
          </cell>
          <cell r="AD280" t="str">
            <v>BUDDS FARM HAVANT WTW</v>
          </cell>
          <cell r="AE280">
            <v>17466</v>
          </cell>
          <cell r="AF280">
            <v>2.3644495946889908E-2</v>
          </cell>
        </row>
        <row r="281">
          <cell r="B281" t="str">
            <v>RACTON WTW</v>
          </cell>
          <cell r="C281"/>
          <cell r="D281"/>
          <cell r="E281">
            <v>212029</v>
          </cell>
          <cell r="F281"/>
          <cell r="G281"/>
          <cell r="H281"/>
          <cell r="I281"/>
          <cell r="J281"/>
          <cell r="K281"/>
          <cell r="L281"/>
          <cell r="M281"/>
          <cell r="N281"/>
          <cell r="O281"/>
          <cell r="P281"/>
          <cell r="Q281"/>
          <cell r="R281"/>
          <cell r="S281"/>
          <cell r="T281"/>
          <cell r="U281"/>
          <cell r="V281"/>
          <cell r="W281"/>
          <cell r="X281"/>
          <cell r="Y281">
            <v>212029</v>
          </cell>
          <cell r="AA281" t="str">
            <v>BUDDS FARM HAVANT WTW</v>
          </cell>
          <cell r="AB281">
            <v>212029</v>
          </cell>
          <cell r="AC281">
            <v>1</v>
          </cell>
          <cell r="AD281" t="str">
            <v/>
          </cell>
          <cell r="AE281">
            <v>0</v>
          </cell>
          <cell r="AF281">
            <v>0</v>
          </cell>
        </row>
        <row r="282">
          <cell r="B282" t="str">
            <v>HORSTED KEYNES WTW</v>
          </cell>
          <cell r="C282"/>
          <cell r="D282"/>
          <cell r="E282"/>
          <cell r="F282"/>
          <cell r="G282"/>
          <cell r="H282"/>
          <cell r="I282"/>
          <cell r="J282">
            <v>805325</v>
          </cell>
          <cell r="K282"/>
          <cell r="L282"/>
          <cell r="M282"/>
          <cell r="N282"/>
          <cell r="O282"/>
          <cell r="P282"/>
          <cell r="Q282"/>
          <cell r="R282"/>
          <cell r="S282"/>
          <cell r="T282"/>
          <cell r="U282"/>
          <cell r="V282">
            <v>81101</v>
          </cell>
          <cell r="W282"/>
          <cell r="X282"/>
          <cell r="Y282">
            <v>886426</v>
          </cell>
          <cell r="AA282" t="str">
            <v>GODDARDS GREEN WTW</v>
          </cell>
          <cell r="AB282">
            <v>805325</v>
          </cell>
          <cell r="AC282">
            <v>0.90850787318964021</v>
          </cell>
          <cell r="AD282" t="str">
            <v>SCAYNES HILL WTW</v>
          </cell>
          <cell r="AE282">
            <v>81101</v>
          </cell>
          <cell r="AF282">
            <v>9.14921268103598E-2</v>
          </cell>
        </row>
        <row r="283">
          <cell r="B283" t="str">
            <v>WYE WTW</v>
          </cell>
          <cell r="C283"/>
          <cell r="D283"/>
          <cell r="E283"/>
          <cell r="F283">
            <v>19750</v>
          </cell>
          <cell r="G283"/>
          <cell r="H283"/>
          <cell r="I283"/>
          <cell r="J283"/>
          <cell r="K283"/>
          <cell r="L283"/>
          <cell r="M283"/>
          <cell r="N283"/>
          <cell r="O283"/>
          <cell r="P283"/>
          <cell r="Q283"/>
          <cell r="R283"/>
          <cell r="S283"/>
          <cell r="T283"/>
          <cell r="U283"/>
          <cell r="V283"/>
          <cell r="W283"/>
          <cell r="X283"/>
          <cell r="Y283">
            <v>19750</v>
          </cell>
          <cell r="AA283" t="str">
            <v>CANTERBURY WTW</v>
          </cell>
          <cell r="AB283">
            <v>19750</v>
          </cell>
          <cell r="AC283">
            <v>1</v>
          </cell>
          <cell r="AD283" t="str">
            <v/>
          </cell>
          <cell r="AE283">
            <v>0</v>
          </cell>
          <cell r="AF283">
            <v>0</v>
          </cell>
        </row>
        <row r="284">
          <cell r="B284" t="str">
            <v>OVERTON WTW</v>
          </cell>
          <cell r="C284"/>
          <cell r="D284"/>
          <cell r="E284"/>
          <cell r="F284"/>
          <cell r="G284"/>
          <cell r="H284"/>
          <cell r="I284"/>
          <cell r="J284"/>
          <cell r="K284"/>
          <cell r="L284"/>
          <cell r="M284"/>
          <cell r="N284"/>
          <cell r="O284"/>
          <cell r="P284"/>
          <cell r="Q284"/>
          <cell r="R284"/>
          <cell r="S284"/>
          <cell r="T284"/>
          <cell r="U284"/>
          <cell r="V284"/>
          <cell r="W284">
            <v>1380835</v>
          </cell>
          <cell r="X284"/>
          <cell r="Y284">
            <v>1380835</v>
          </cell>
          <cell r="AA284" t="str">
            <v>SLOWHILL COPSE MARCHWOOD WTW</v>
          </cell>
          <cell r="AB284">
            <v>1380835</v>
          </cell>
          <cell r="AC284">
            <v>1</v>
          </cell>
          <cell r="AD284" t="str">
            <v/>
          </cell>
          <cell r="AE284">
            <v>0</v>
          </cell>
          <cell r="AF284">
            <v>0</v>
          </cell>
        </row>
        <row r="285">
          <cell r="B285" t="str">
            <v>NEWBURY LANE CUCKFIELD WTW</v>
          </cell>
          <cell r="C285"/>
          <cell r="D285"/>
          <cell r="E285"/>
          <cell r="F285"/>
          <cell r="G285"/>
          <cell r="H285"/>
          <cell r="I285"/>
          <cell r="J285">
            <v>3197007</v>
          </cell>
          <cell r="K285"/>
          <cell r="L285"/>
          <cell r="M285"/>
          <cell r="N285"/>
          <cell r="O285"/>
          <cell r="P285"/>
          <cell r="Q285"/>
          <cell r="R285">
            <v>28595</v>
          </cell>
          <cell r="S285"/>
          <cell r="T285"/>
          <cell r="U285"/>
          <cell r="V285"/>
          <cell r="W285"/>
          <cell r="X285"/>
          <cell r="Y285">
            <v>3225602</v>
          </cell>
          <cell r="AA285" t="str">
            <v>GODDARDS GREEN WTW</v>
          </cell>
          <cell r="AB285">
            <v>3197007</v>
          </cell>
          <cell r="AC285">
            <v>0.99113498813554801</v>
          </cell>
          <cell r="AD285" t="str">
            <v>PEACEHAVEN WTW</v>
          </cell>
          <cell r="AE285">
            <v>28595</v>
          </cell>
          <cell r="AF285">
            <v>8.8650118644519691E-3</v>
          </cell>
        </row>
        <row r="286">
          <cell r="B286" t="str">
            <v>BROOKLAND WTW</v>
          </cell>
          <cell r="C286"/>
          <cell r="D286"/>
          <cell r="E286"/>
          <cell r="F286"/>
          <cell r="G286"/>
          <cell r="H286"/>
          <cell r="I286"/>
          <cell r="J286"/>
          <cell r="K286"/>
          <cell r="L286"/>
          <cell r="M286"/>
          <cell r="N286">
            <v>55230</v>
          </cell>
          <cell r="O286"/>
          <cell r="P286"/>
          <cell r="Q286"/>
          <cell r="R286"/>
          <cell r="S286"/>
          <cell r="T286"/>
          <cell r="U286"/>
          <cell r="V286"/>
          <cell r="W286"/>
          <cell r="X286"/>
          <cell r="Y286">
            <v>55230</v>
          </cell>
          <cell r="AA286" t="str">
            <v>HAM HILL WTW</v>
          </cell>
          <cell r="AB286">
            <v>55230</v>
          </cell>
          <cell r="AC286">
            <v>1</v>
          </cell>
          <cell r="AD286" t="str">
            <v/>
          </cell>
          <cell r="AE286">
            <v>0</v>
          </cell>
          <cell r="AF286">
            <v>0</v>
          </cell>
        </row>
        <row r="287">
          <cell r="B287" t="str">
            <v>LISS WTW</v>
          </cell>
          <cell r="C287"/>
          <cell r="D287"/>
          <cell r="E287">
            <v>3819595</v>
          </cell>
          <cell r="F287"/>
          <cell r="G287"/>
          <cell r="H287"/>
          <cell r="I287"/>
          <cell r="J287"/>
          <cell r="K287"/>
          <cell r="L287"/>
          <cell r="M287"/>
          <cell r="N287"/>
          <cell r="O287"/>
          <cell r="P287"/>
          <cell r="Q287"/>
          <cell r="R287"/>
          <cell r="S287"/>
          <cell r="T287"/>
          <cell r="U287"/>
          <cell r="V287"/>
          <cell r="W287">
            <v>178578</v>
          </cell>
          <cell r="X287"/>
          <cell r="Y287">
            <v>3998173</v>
          </cell>
          <cell r="AA287" t="str">
            <v>BUDDS FARM HAVANT WTW</v>
          </cell>
          <cell r="AB287">
            <v>3819595</v>
          </cell>
          <cell r="AC287">
            <v>0.95533509930660832</v>
          </cell>
          <cell r="AD287" t="str">
            <v>SLOWHILL COPSE MARCHWOOD WTW</v>
          </cell>
          <cell r="AE287">
            <v>178578</v>
          </cell>
          <cell r="AF287">
            <v>4.4664900693391706E-2</v>
          </cell>
        </row>
        <row r="288">
          <cell r="B288" t="str">
            <v>IVY DOWN LANE OAKLEY WTW</v>
          </cell>
          <cell r="C288"/>
          <cell r="D288"/>
          <cell r="E288">
            <v>66307</v>
          </cell>
          <cell r="F288"/>
          <cell r="G288"/>
          <cell r="H288"/>
          <cell r="I288"/>
          <cell r="J288"/>
          <cell r="K288"/>
          <cell r="L288"/>
          <cell r="M288"/>
          <cell r="N288"/>
          <cell r="O288"/>
          <cell r="P288"/>
          <cell r="Q288"/>
          <cell r="R288"/>
          <cell r="S288"/>
          <cell r="T288"/>
          <cell r="U288"/>
          <cell r="V288"/>
          <cell r="W288">
            <v>2606243</v>
          </cell>
          <cell r="X288"/>
          <cell r="Y288">
            <v>2672550</v>
          </cell>
          <cell r="AA288" t="str">
            <v>SLOWHILL COPSE MARCHWOOD WTW</v>
          </cell>
          <cell r="AB288">
            <v>2606243</v>
          </cell>
          <cell r="AC288">
            <v>0.97518961291650297</v>
          </cell>
          <cell r="AD288" t="str">
            <v>BUDDS FARM HAVANT WTW</v>
          </cell>
          <cell r="AE288">
            <v>66307</v>
          </cell>
          <cell r="AF288">
            <v>2.4810387083497035E-2</v>
          </cell>
        </row>
        <row r="289">
          <cell r="B289" t="str">
            <v>WESTMESTON WTW</v>
          </cell>
          <cell r="C289"/>
          <cell r="D289"/>
          <cell r="E289"/>
          <cell r="F289"/>
          <cell r="G289"/>
          <cell r="H289"/>
          <cell r="I289"/>
          <cell r="J289">
            <v>61859</v>
          </cell>
          <cell r="K289"/>
          <cell r="L289"/>
          <cell r="M289"/>
          <cell r="N289"/>
          <cell r="O289"/>
          <cell r="P289"/>
          <cell r="Q289"/>
          <cell r="R289"/>
          <cell r="S289"/>
          <cell r="T289"/>
          <cell r="U289"/>
          <cell r="V289"/>
          <cell r="W289"/>
          <cell r="X289"/>
          <cell r="Y289">
            <v>61859</v>
          </cell>
          <cell r="AA289" t="str">
            <v>GODDARDS GREEN WTW</v>
          </cell>
          <cell r="AB289">
            <v>61859</v>
          </cell>
          <cell r="AC289">
            <v>1</v>
          </cell>
          <cell r="AD289" t="str">
            <v/>
          </cell>
          <cell r="AE289">
            <v>0</v>
          </cell>
          <cell r="AF289">
            <v>0</v>
          </cell>
        </row>
        <row r="290">
          <cell r="B290" t="str">
            <v>WISTON WTW</v>
          </cell>
          <cell r="C290"/>
          <cell r="D290"/>
          <cell r="E290"/>
          <cell r="F290"/>
          <cell r="G290"/>
          <cell r="H290"/>
          <cell r="I290"/>
          <cell r="J290">
            <v>185331</v>
          </cell>
          <cell r="K290"/>
          <cell r="L290"/>
          <cell r="M290"/>
          <cell r="N290"/>
          <cell r="O290"/>
          <cell r="P290"/>
          <cell r="Q290"/>
          <cell r="R290"/>
          <cell r="S290"/>
          <cell r="T290"/>
          <cell r="U290"/>
          <cell r="V290"/>
          <cell r="W290"/>
          <cell r="X290"/>
          <cell r="Y290">
            <v>185331</v>
          </cell>
          <cell r="AA290" t="str">
            <v>GODDARDS GREEN WTW</v>
          </cell>
          <cell r="AB290">
            <v>185331</v>
          </cell>
          <cell r="AC290">
            <v>1</v>
          </cell>
          <cell r="AD290" t="str">
            <v/>
          </cell>
          <cell r="AE290">
            <v>0</v>
          </cell>
          <cell r="AF290">
            <v>0</v>
          </cell>
        </row>
        <row r="291">
          <cell r="B291" t="str">
            <v>OCKLEY EAST WTW</v>
          </cell>
          <cell r="C291"/>
          <cell r="D291"/>
          <cell r="E291"/>
          <cell r="F291"/>
          <cell r="G291"/>
          <cell r="H291"/>
          <cell r="I291"/>
          <cell r="J291">
            <v>681544</v>
          </cell>
          <cell r="K291"/>
          <cell r="L291"/>
          <cell r="M291"/>
          <cell r="N291"/>
          <cell r="O291"/>
          <cell r="P291"/>
          <cell r="Q291"/>
          <cell r="R291"/>
          <cell r="S291"/>
          <cell r="T291"/>
          <cell r="U291"/>
          <cell r="V291"/>
          <cell r="W291"/>
          <cell r="X291"/>
          <cell r="Y291">
            <v>681544</v>
          </cell>
          <cell r="AA291" t="str">
            <v>GODDARDS GREEN WTW</v>
          </cell>
          <cell r="AB291">
            <v>681544</v>
          </cell>
          <cell r="AC291">
            <v>1</v>
          </cell>
          <cell r="AD291" t="str">
            <v/>
          </cell>
          <cell r="AE291">
            <v>0</v>
          </cell>
          <cell r="AF291">
            <v>0</v>
          </cell>
        </row>
        <row r="292">
          <cell r="B292" t="str">
            <v>LINGFIELD WTW</v>
          </cell>
          <cell r="C292"/>
          <cell r="D292"/>
          <cell r="E292">
            <v>27633</v>
          </cell>
          <cell r="F292"/>
          <cell r="G292"/>
          <cell r="H292"/>
          <cell r="I292"/>
          <cell r="J292">
            <v>6696844.0299999993</v>
          </cell>
          <cell r="K292"/>
          <cell r="L292"/>
          <cell r="M292"/>
          <cell r="N292"/>
          <cell r="O292"/>
          <cell r="P292"/>
          <cell r="Q292"/>
          <cell r="R292"/>
          <cell r="S292"/>
          <cell r="T292"/>
          <cell r="U292"/>
          <cell r="V292">
            <v>27165</v>
          </cell>
          <cell r="W292"/>
          <cell r="X292"/>
          <cell r="Y292">
            <v>6751642.0299999993</v>
          </cell>
          <cell r="AA292" t="str">
            <v>GODDARDS GREEN WTW</v>
          </cell>
          <cell r="AB292">
            <v>6696844.0299999993</v>
          </cell>
          <cell r="AC292">
            <v>0.99188375216628599</v>
          </cell>
          <cell r="AD292" t="str">
            <v>BUDDS FARM HAVANT WTW</v>
          </cell>
          <cell r="AE292">
            <v>27633</v>
          </cell>
          <cell r="AF292">
            <v>4.0927821524329253E-3</v>
          </cell>
        </row>
        <row r="293">
          <cell r="B293" t="str">
            <v>PEMBURY WTW</v>
          </cell>
          <cell r="C293"/>
          <cell r="D293"/>
          <cell r="E293"/>
          <cell r="F293"/>
          <cell r="G293"/>
          <cell r="H293"/>
          <cell r="I293"/>
          <cell r="J293"/>
          <cell r="K293"/>
          <cell r="L293"/>
          <cell r="M293"/>
          <cell r="N293">
            <v>402047</v>
          </cell>
          <cell r="O293"/>
          <cell r="P293"/>
          <cell r="Q293"/>
          <cell r="R293"/>
          <cell r="S293"/>
          <cell r="T293"/>
          <cell r="U293"/>
          <cell r="V293"/>
          <cell r="W293"/>
          <cell r="X293"/>
          <cell r="Y293">
            <v>402047</v>
          </cell>
          <cell r="AA293" t="str">
            <v>HAM HILL WTW</v>
          </cell>
          <cell r="AB293">
            <v>402047</v>
          </cell>
          <cell r="AC293">
            <v>1</v>
          </cell>
          <cell r="AD293" t="str">
            <v/>
          </cell>
          <cell r="AE293">
            <v>0</v>
          </cell>
          <cell r="AF293">
            <v>0</v>
          </cell>
        </row>
        <row r="294">
          <cell r="B294" t="str">
            <v>CALBOURNE WTW</v>
          </cell>
          <cell r="C294"/>
          <cell r="D294"/>
          <cell r="E294"/>
          <cell r="F294"/>
          <cell r="G294"/>
          <cell r="H294"/>
          <cell r="I294"/>
          <cell r="J294"/>
          <cell r="K294"/>
          <cell r="L294"/>
          <cell r="M294"/>
          <cell r="N294"/>
          <cell r="O294"/>
          <cell r="P294"/>
          <cell r="Q294"/>
          <cell r="R294"/>
          <cell r="S294"/>
          <cell r="T294"/>
          <cell r="U294">
            <v>202524.1</v>
          </cell>
          <cell r="V294"/>
          <cell r="W294"/>
          <cell r="X294"/>
          <cell r="Y294">
            <v>202524.1</v>
          </cell>
          <cell r="AA294" t="str">
            <v>SANDOWN NEW WTW</v>
          </cell>
          <cell r="AB294">
            <v>202524.1</v>
          </cell>
          <cell r="AC294">
            <v>1</v>
          </cell>
          <cell r="AD294" t="str">
            <v/>
          </cell>
          <cell r="AE294">
            <v>0</v>
          </cell>
          <cell r="AF294">
            <v>0</v>
          </cell>
        </row>
        <row r="295">
          <cell r="B295" t="str">
            <v>BUXTED WTW</v>
          </cell>
          <cell r="C295"/>
          <cell r="D295"/>
          <cell r="E295"/>
          <cell r="F295"/>
          <cell r="G295"/>
          <cell r="H295"/>
          <cell r="I295"/>
          <cell r="J295">
            <v>178265</v>
          </cell>
          <cell r="K295"/>
          <cell r="L295"/>
          <cell r="M295">
            <v>2630521</v>
          </cell>
          <cell r="N295"/>
          <cell r="O295"/>
          <cell r="P295"/>
          <cell r="Q295"/>
          <cell r="R295"/>
          <cell r="S295"/>
          <cell r="T295"/>
          <cell r="U295"/>
          <cell r="V295">
            <v>267323</v>
          </cell>
          <cell r="W295"/>
          <cell r="X295"/>
          <cell r="Y295">
            <v>3076109</v>
          </cell>
          <cell r="AA295" t="str">
            <v>HAILSHAM NORTH WTW</v>
          </cell>
          <cell r="AB295">
            <v>2630521</v>
          </cell>
          <cell r="AC295">
            <v>0.85514557514054279</v>
          </cell>
          <cell r="AD295" t="str">
            <v>SCAYNES HILL WTW</v>
          </cell>
          <cell r="AE295">
            <v>267323</v>
          </cell>
          <cell r="AF295">
            <v>8.6902967352587304E-2</v>
          </cell>
        </row>
        <row r="296">
          <cell r="B296" t="str">
            <v>QUICKBOURNE LANE NORTHIAM WTW</v>
          </cell>
          <cell r="C296"/>
          <cell r="D296"/>
          <cell r="E296"/>
          <cell r="F296"/>
          <cell r="G296"/>
          <cell r="H296"/>
          <cell r="I296"/>
          <cell r="J296"/>
          <cell r="K296"/>
          <cell r="L296"/>
          <cell r="M296">
            <v>78847</v>
          </cell>
          <cell r="N296">
            <v>18000</v>
          </cell>
          <cell r="O296"/>
          <cell r="P296"/>
          <cell r="Q296"/>
          <cell r="R296"/>
          <cell r="S296"/>
          <cell r="T296"/>
          <cell r="U296"/>
          <cell r="V296"/>
          <cell r="W296"/>
          <cell r="X296"/>
          <cell r="Y296">
            <v>96847</v>
          </cell>
          <cell r="AA296" t="str">
            <v>HAILSHAM NORTH WTW</v>
          </cell>
          <cell r="AB296">
            <v>78847</v>
          </cell>
          <cell r="AC296">
            <v>0.8141398288021312</v>
          </cell>
          <cell r="AD296" t="str">
            <v>HAM HILL WTW</v>
          </cell>
          <cell r="AE296">
            <v>18000</v>
          </cell>
          <cell r="AF296">
            <v>0.1858601711978688</v>
          </cell>
        </row>
        <row r="297">
          <cell r="B297" t="str">
            <v>BURITON WTW</v>
          </cell>
          <cell r="C297"/>
          <cell r="D297"/>
          <cell r="E297">
            <v>800893</v>
          </cell>
          <cell r="F297"/>
          <cell r="G297"/>
          <cell r="H297"/>
          <cell r="I297"/>
          <cell r="J297"/>
          <cell r="K297"/>
          <cell r="L297"/>
          <cell r="M297"/>
          <cell r="N297"/>
          <cell r="O297"/>
          <cell r="P297"/>
          <cell r="Q297"/>
          <cell r="R297"/>
          <cell r="S297">
            <v>13125</v>
          </cell>
          <cell r="T297"/>
          <cell r="U297"/>
          <cell r="V297"/>
          <cell r="W297"/>
          <cell r="X297"/>
          <cell r="Y297">
            <v>814018</v>
          </cell>
          <cell r="AA297" t="str">
            <v>BUDDS FARM HAVANT WTW</v>
          </cell>
          <cell r="AB297">
            <v>800893</v>
          </cell>
          <cell r="AC297">
            <v>0.98387627792014432</v>
          </cell>
          <cell r="AD297" t="str">
            <v>PEEL COMMON WTW</v>
          </cell>
          <cell r="AE297">
            <v>13125</v>
          </cell>
          <cell r="AF297">
            <v>1.612372207985573E-2</v>
          </cell>
        </row>
        <row r="298">
          <cell r="B298" t="str">
            <v>BURWASH VILLAGE WTW</v>
          </cell>
          <cell r="C298"/>
          <cell r="D298"/>
          <cell r="E298"/>
          <cell r="F298"/>
          <cell r="G298"/>
          <cell r="H298"/>
          <cell r="I298"/>
          <cell r="J298">
            <v>84496</v>
          </cell>
          <cell r="K298"/>
          <cell r="L298"/>
          <cell r="M298">
            <v>2015704</v>
          </cell>
          <cell r="N298"/>
          <cell r="O298"/>
          <cell r="P298"/>
          <cell r="Q298"/>
          <cell r="R298"/>
          <cell r="S298"/>
          <cell r="T298"/>
          <cell r="U298"/>
          <cell r="V298">
            <v>29591</v>
          </cell>
          <cell r="W298"/>
          <cell r="X298"/>
          <cell r="Y298">
            <v>2129791</v>
          </cell>
          <cell r="AA298" t="str">
            <v>HAILSHAM NORTH WTW</v>
          </cell>
          <cell r="AB298">
            <v>2015704</v>
          </cell>
          <cell r="AC298">
            <v>0.94643277204195153</v>
          </cell>
          <cell r="AD298" t="str">
            <v>GODDARDS GREEN WTW</v>
          </cell>
          <cell r="AE298">
            <v>84496</v>
          </cell>
          <cell r="AF298">
            <v>3.9673376401722048E-2</v>
          </cell>
        </row>
        <row r="299">
          <cell r="B299" t="str">
            <v>RYE WTW</v>
          </cell>
          <cell r="C299"/>
          <cell r="D299"/>
          <cell r="E299"/>
          <cell r="F299"/>
          <cell r="G299"/>
          <cell r="H299"/>
          <cell r="I299"/>
          <cell r="J299"/>
          <cell r="K299"/>
          <cell r="L299"/>
          <cell r="M299">
            <v>37360</v>
          </cell>
          <cell r="N299">
            <v>12477</v>
          </cell>
          <cell r="O299"/>
          <cell r="P299"/>
          <cell r="Q299"/>
          <cell r="R299"/>
          <cell r="S299"/>
          <cell r="T299"/>
          <cell r="U299"/>
          <cell r="V299"/>
          <cell r="W299"/>
          <cell r="X299"/>
          <cell r="Y299">
            <v>49837</v>
          </cell>
          <cell r="AA299" t="str">
            <v>HAILSHAM NORTH WTW</v>
          </cell>
          <cell r="AB299">
            <v>37360</v>
          </cell>
          <cell r="AC299">
            <v>0.74964383891486241</v>
          </cell>
          <cell r="AD299" t="str">
            <v>HAM HILL WTW</v>
          </cell>
          <cell r="AE299">
            <v>12477</v>
          </cell>
          <cell r="AF299">
            <v>0.25035616108513753</v>
          </cell>
        </row>
        <row r="300">
          <cell r="B300" t="str">
            <v>WILMINGTON WTW</v>
          </cell>
          <cell r="C300"/>
          <cell r="D300"/>
          <cell r="E300"/>
          <cell r="F300"/>
          <cell r="G300"/>
          <cell r="H300"/>
          <cell r="I300"/>
          <cell r="J300">
            <v>16537</v>
          </cell>
          <cell r="K300"/>
          <cell r="L300"/>
          <cell r="M300">
            <v>799059</v>
          </cell>
          <cell r="N300"/>
          <cell r="O300"/>
          <cell r="P300"/>
          <cell r="Q300"/>
          <cell r="R300"/>
          <cell r="S300"/>
          <cell r="T300"/>
          <cell r="U300"/>
          <cell r="V300">
            <v>18187</v>
          </cell>
          <cell r="W300"/>
          <cell r="X300"/>
          <cell r="Y300">
            <v>833783</v>
          </cell>
          <cell r="AA300" t="str">
            <v>HAILSHAM NORTH WTW</v>
          </cell>
          <cell r="AB300">
            <v>799059</v>
          </cell>
          <cell r="AC300">
            <v>0.95835367235839541</v>
          </cell>
          <cell r="AD300" t="str">
            <v>SCAYNES HILL WTW</v>
          </cell>
          <cell r="AE300">
            <v>18187</v>
          </cell>
          <cell r="AF300">
            <v>2.1812629904903316E-2</v>
          </cell>
        </row>
        <row r="301">
          <cell r="B301" t="str">
            <v>SLOWHILL COPSE MARCHWOOD WTW</v>
          </cell>
          <cell r="C301"/>
          <cell r="D301"/>
          <cell r="E301"/>
          <cell r="F301"/>
          <cell r="G301"/>
          <cell r="H301"/>
          <cell r="I301"/>
          <cell r="J301"/>
          <cell r="K301"/>
          <cell r="L301"/>
          <cell r="M301"/>
          <cell r="N301"/>
          <cell r="O301"/>
          <cell r="P301"/>
          <cell r="Q301"/>
          <cell r="R301"/>
          <cell r="S301"/>
          <cell r="T301"/>
          <cell r="U301"/>
          <cell r="V301"/>
          <cell r="W301">
            <v>74506</v>
          </cell>
          <cell r="X301"/>
          <cell r="Y301">
            <v>74506</v>
          </cell>
          <cell r="AA301" t="str">
            <v>SLOWHILL COPSE MARCHWOOD WTW</v>
          </cell>
          <cell r="AB301">
            <v>74506</v>
          </cell>
          <cell r="AC301">
            <v>1</v>
          </cell>
          <cell r="AD301" t="str">
            <v/>
          </cell>
          <cell r="AE301">
            <v>0</v>
          </cell>
          <cell r="AF301">
            <v>0</v>
          </cell>
        </row>
        <row r="302">
          <cell r="B302" t="str">
            <v>STORRINGTON WTW</v>
          </cell>
          <cell r="C302"/>
          <cell r="D302"/>
          <cell r="E302"/>
          <cell r="F302"/>
          <cell r="G302"/>
          <cell r="H302">
            <v>83827</v>
          </cell>
          <cell r="I302"/>
          <cell r="J302">
            <v>1609224</v>
          </cell>
          <cell r="K302"/>
          <cell r="L302"/>
          <cell r="M302"/>
          <cell r="N302"/>
          <cell r="O302">
            <v>36400</v>
          </cell>
          <cell r="P302"/>
          <cell r="Q302"/>
          <cell r="R302"/>
          <cell r="S302"/>
          <cell r="T302"/>
          <cell r="U302"/>
          <cell r="V302"/>
          <cell r="W302"/>
          <cell r="X302"/>
          <cell r="Y302">
            <v>1729451</v>
          </cell>
          <cell r="AA302" t="str">
            <v>GODDARDS GREEN WTW</v>
          </cell>
          <cell r="AB302">
            <v>1609224</v>
          </cell>
          <cell r="AC302">
            <v>0.93048256354184078</v>
          </cell>
          <cell r="AD302" t="str">
            <v>FORD STC</v>
          </cell>
          <cell r="AE302">
            <v>83827</v>
          </cell>
          <cell r="AF302">
            <v>4.8470294908615506E-2</v>
          </cell>
        </row>
        <row r="303">
          <cell r="B303" t="str">
            <v>HALLAND WTW</v>
          </cell>
          <cell r="C303"/>
          <cell r="D303"/>
          <cell r="E303"/>
          <cell r="F303"/>
          <cell r="G303"/>
          <cell r="H303"/>
          <cell r="I303"/>
          <cell r="J303">
            <v>22668</v>
          </cell>
          <cell r="K303"/>
          <cell r="L303"/>
          <cell r="M303">
            <v>419832</v>
          </cell>
          <cell r="N303"/>
          <cell r="O303"/>
          <cell r="P303"/>
          <cell r="Q303"/>
          <cell r="R303">
            <v>14411</v>
          </cell>
          <cell r="S303"/>
          <cell r="T303"/>
          <cell r="U303"/>
          <cell r="V303">
            <v>65324</v>
          </cell>
          <cell r="W303"/>
          <cell r="X303"/>
          <cell r="Y303">
            <v>522235</v>
          </cell>
          <cell r="AA303" t="str">
            <v>HAILSHAM NORTH WTW</v>
          </cell>
          <cell r="AB303">
            <v>419832</v>
          </cell>
          <cell r="AC303">
            <v>0.80391394678640837</v>
          </cell>
          <cell r="AD303" t="str">
            <v>SCAYNES HILL WTW</v>
          </cell>
          <cell r="AE303">
            <v>65324</v>
          </cell>
          <cell r="AF303">
            <v>0.12508545003686081</v>
          </cell>
        </row>
        <row r="304">
          <cell r="B304" t="str">
            <v>SITTINGBOURNE WTW</v>
          </cell>
          <cell r="C304"/>
          <cell r="D304"/>
          <cell r="E304"/>
          <cell r="F304">
            <v>191090</v>
          </cell>
          <cell r="G304"/>
          <cell r="H304"/>
          <cell r="I304"/>
          <cell r="J304"/>
          <cell r="K304"/>
          <cell r="L304"/>
          <cell r="M304"/>
          <cell r="N304">
            <v>1450351</v>
          </cell>
          <cell r="O304"/>
          <cell r="P304">
            <v>109100</v>
          </cell>
          <cell r="Q304"/>
          <cell r="R304"/>
          <cell r="S304"/>
          <cell r="T304"/>
          <cell r="U304"/>
          <cell r="V304"/>
          <cell r="W304"/>
          <cell r="X304"/>
          <cell r="Y304">
            <v>1750541</v>
          </cell>
          <cell r="AA304" t="str">
            <v>HAM HILL WTW</v>
          </cell>
          <cell r="AB304">
            <v>1450351</v>
          </cell>
          <cell r="AC304">
            <v>0.82851587023668682</v>
          </cell>
          <cell r="AD304" t="str">
            <v>CANTERBURY WTW</v>
          </cell>
          <cell r="AE304">
            <v>191090</v>
          </cell>
          <cell r="AF304">
            <v>0.10916053951321335</v>
          </cell>
        </row>
        <row r="305">
          <cell r="B305" t="str">
            <v>DITTON WTW</v>
          </cell>
          <cell r="C305"/>
          <cell r="D305"/>
          <cell r="E305"/>
          <cell r="F305"/>
          <cell r="G305"/>
          <cell r="H305"/>
          <cell r="I305"/>
          <cell r="J305"/>
          <cell r="K305"/>
          <cell r="L305"/>
          <cell r="M305"/>
          <cell r="N305">
            <v>3382819</v>
          </cell>
          <cell r="O305"/>
          <cell r="P305"/>
          <cell r="Q305"/>
          <cell r="R305"/>
          <cell r="S305"/>
          <cell r="T305"/>
          <cell r="U305"/>
          <cell r="V305"/>
          <cell r="W305"/>
          <cell r="X305"/>
          <cell r="Y305">
            <v>3382819</v>
          </cell>
          <cell r="AA305" t="str">
            <v>HAM HILL WTW</v>
          </cell>
          <cell r="AB305">
            <v>3382819</v>
          </cell>
          <cell r="AC305">
            <v>1</v>
          </cell>
          <cell r="AD305" t="str">
            <v/>
          </cell>
          <cell r="AE305">
            <v>0</v>
          </cell>
          <cell r="AF305">
            <v>0</v>
          </cell>
        </row>
        <row r="306">
          <cell r="B306" t="str">
            <v>SHOREHAM WTW</v>
          </cell>
          <cell r="C306"/>
          <cell r="D306"/>
          <cell r="E306"/>
          <cell r="F306"/>
          <cell r="G306"/>
          <cell r="H306"/>
          <cell r="I306"/>
          <cell r="J306">
            <v>26349</v>
          </cell>
          <cell r="K306"/>
          <cell r="L306"/>
          <cell r="M306"/>
          <cell r="N306"/>
          <cell r="O306">
            <v>35004</v>
          </cell>
          <cell r="P306"/>
          <cell r="Q306"/>
          <cell r="R306"/>
          <cell r="S306"/>
          <cell r="T306"/>
          <cell r="U306"/>
          <cell r="V306"/>
          <cell r="W306"/>
          <cell r="X306"/>
          <cell r="Y306">
            <v>61353</v>
          </cell>
          <cell r="AA306" t="str">
            <v>HORSHAM NEW WTW</v>
          </cell>
          <cell r="AB306">
            <v>35004</v>
          </cell>
          <cell r="AC306">
            <v>0.57053444819324239</v>
          </cell>
          <cell r="AD306" t="str">
            <v>GODDARDS GREEN WTW</v>
          </cell>
          <cell r="AE306">
            <v>26349</v>
          </cell>
          <cell r="AF306">
            <v>0.42946555180675761</v>
          </cell>
        </row>
        <row r="307">
          <cell r="B307" t="str">
            <v>BRIGHSTONE WTW</v>
          </cell>
          <cell r="C307"/>
          <cell r="D307"/>
          <cell r="E307">
            <v>18231</v>
          </cell>
          <cell r="F307"/>
          <cell r="G307"/>
          <cell r="H307"/>
          <cell r="I307"/>
          <cell r="J307"/>
          <cell r="K307"/>
          <cell r="L307"/>
          <cell r="M307"/>
          <cell r="N307"/>
          <cell r="O307"/>
          <cell r="P307"/>
          <cell r="Q307"/>
          <cell r="R307"/>
          <cell r="S307"/>
          <cell r="T307"/>
          <cell r="U307">
            <v>1294019</v>
          </cell>
          <cell r="V307"/>
          <cell r="W307">
            <v>8623</v>
          </cell>
          <cell r="X307"/>
          <cell r="Y307">
            <v>1320873</v>
          </cell>
          <cell r="AA307" t="str">
            <v>SANDOWN NEW WTW</v>
          </cell>
          <cell r="AB307">
            <v>1294019</v>
          </cell>
          <cell r="AC307">
            <v>0.97966950645520046</v>
          </cell>
          <cell r="AD307" t="str">
            <v>BUDDS FARM HAVANT WTW</v>
          </cell>
          <cell r="AE307">
            <v>18231</v>
          </cell>
          <cell r="AF307">
            <v>1.3802235339809354E-2</v>
          </cell>
        </row>
        <row r="308">
          <cell r="B308" t="str">
            <v>BROOK STREET CUCKFIELD WTW</v>
          </cell>
          <cell r="C308"/>
          <cell r="D308"/>
          <cell r="E308"/>
          <cell r="F308"/>
          <cell r="G308"/>
          <cell r="H308"/>
          <cell r="I308"/>
          <cell r="J308">
            <v>51123</v>
          </cell>
          <cell r="K308"/>
          <cell r="L308"/>
          <cell r="M308"/>
          <cell r="N308"/>
          <cell r="O308"/>
          <cell r="P308"/>
          <cell r="Q308"/>
          <cell r="R308"/>
          <cell r="S308"/>
          <cell r="T308"/>
          <cell r="U308"/>
          <cell r="V308"/>
          <cell r="W308"/>
          <cell r="X308"/>
          <cell r="Y308">
            <v>51123</v>
          </cell>
          <cell r="AA308" t="str">
            <v>GODDARDS GREEN WTW</v>
          </cell>
          <cell r="AB308">
            <v>51123</v>
          </cell>
          <cell r="AC308">
            <v>1</v>
          </cell>
          <cell r="AD308" t="str">
            <v/>
          </cell>
          <cell r="AE308">
            <v>0</v>
          </cell>
          <cell r="AF308">
            <v>0</v>
          </cell>
        </row>
        <row r="309">
          <cell r="B309" t="str">
            <v>WEST HYTHE K WTW</v>
          </cell>
          <cell r="C309"/>
          <cell r="D309"/>
          <cell r="E309"/>
          <cell r="F309">
            <v>55720</v>
          </cell>
          <cell r="G309"/>
          <cell r="H309"/>
          <cell r="I309"/>
          <cell r="J309"/>
          <cell r="K309"/>
          <cell r="L309"/>
          <cell r="M309"/>
          <cell r="N309">
            <v>135607</v>
          </cell>
          <cell r="O309"/>
          <cell r="P309"/>
          <cell r="Q309"/>
          <cell r="R309"/>
          <cell r="S309"/>
          <cell r="T309"/>
          <cell r="U309"/>
          <cell r="V309"/>
          <cell r="W309"/>
          <cell r="X309"/>
          <cell r="Y309">
            <v>191327</v>
          </cell>
          <cell r="AA309" t="str">
            <v>HAM HILL WTW</v>
          </cell>
          <cell r="AB309">
            <v>135607</v>
          </cell>
          <cell r="AC309">
            <v>0.70877084781552002</v>
          </cell>
          <cell r="AD309" t="str">
            <v>CANTERBURY WTW</v>
          </cell>
          <cell r="AE309">
            <v>55720</v>
          </cell>
          <cell r="AF309">
            <v>0.29122915218447998</v>
          </cell>
        </row>
        <row r="310">
          <cell r="B310" t="str">
            <v>HENLEY STREET LUDDESDOWN WPS</v>
          </cell>
          <cell r="C310"/>
          <cell r="D310"/>
          <cell r="E310"/>
          <cell r="F310"/>
          <cell r="G310"/>
          <cell r="H310"/>
          <cell r="I310"/>
          <cell r="J310"/>
          <cell r="K310"/>
          <cell r="L310"/>
          <cell r="M310"/>
          <cell r="N310">
            <v>0</v>
          </cell>
          <cell r="O310"/>
          <cell r="P310"/>
          <cell r="Q310"/>
          <cell r="R310"/>
          <cell r="S310"/>
          <cell r="T310"/>
          <cell r="U310"/>
          <cell r="V310"/>
          <cell r="W310"/>
          <cell r="X310"/>
          <cell r="Y310">
            <v>0</v>
          </cell>
          <cell r="AA310" t="str">
            <v>HAM HILL WTW</v>
          </cell>
          <cell r="AB310">
            <v>0</v>
          </cell>
          <cell r="AC310" t="e">
            <v>#DIV/0!</v>
          </cell>
          <cell r="AD310" t="str">
            <v/>
          </cell>
          <cell r="AE310">
            <v>0</v>
          </cell>
          <cell r="AF310" t="str">
            <v/>
          </cell>
        </row>
        <row r="311">
          <cell r="B311" t="str">
            <v>CANTERBURY STC</v>
          </cell>
          <cell r="C311">
            <v>26000</v>
          </cell>
          <cell r="D311"/>
          <cell r="E311"/>
          <cell r="F311"/>
          <cell r="G311"/>
          <cell r="H311"/>
          <cell r="I311"/>
          <cell r="J311"/>
          <cell r="K311"/>
          <cell r="L311"/>
          <cell r="M311"/>
          <cell r="N311"/>
          <cell r="O311"/>
          <cell r="P311"/>
          <cell r="Q311"/>
          <cell r="R311"/>
          <cell r="S311"/>
          <cell r="T311"/>
          <cell r="U311"/>
          <cell r="V311"/>
          <cell r="W311"/>
          <cell r="X311"/>
          <cell r="Y311">
            <v>26000</v>
          </cell>
          <cell r="AA311" t="str">
            <v>AYLESFORD STC</v>
          </cell>
          <cell r="AB311">
            <v>26000</v>
          </cell>
          <cell r="AC311">
            <v>1</v>
          </cell>
          <cell r="AD311" t="str">
            <v/>
          </cell>
          <cell r="AE311">
            <v>0</v>
          </cell>
          <cell r="AF311">
            <v>0</v>
          </cell>
        </row>
        <row r="312">
          <cell r="B312" t="str">
            <v>FORD WTW</v>
          </cell>
          <cell r="C312"/>
          <cell r="D312"/>
          <cell r="E312">
            <v>28172</v>
          </cell>
          <cell r="F312"/>
          <cell r="G312"/>
          <cell r="H312"/>
          <cell r="I312"/>
          <cell r="J312"/>
          <cell r="K312"/>
          <cell r="L312"/>
          <cell r="M312"/>
          <cell r="N312"/>
          <cell r="O312"/>
          <cell r="P312"/>
          <cell r="Q312"/>
          <cell r="R312"/>
          <cell r="S312"/>
          <cell r="T312"/>
          <cell r="U312"/>
          <cell r="V312"/>
          <cell r="W312"/>
          <cell r="X312"/>
          <cell r="Y312">
            <v>28172</v>
          </cell>
          <cell r="AA312" t="str">
            <v>BUDDS FARM HAVANT WTW</v>
          </cell>
          <cell r="AB312">
            <v>28172</v>
          </cell>
          <cell r="AC312">
            <v>1</v>
          </cell>
          <cell r="AD312" t="str">
            <v/>
          </cell>
          <cell r="AE312">
            <v>0</v>
          </cell>
          <cell r="AF312">
            <v>0</v>
          </cell>
        </row>
        <row r="313">
          <cell r="B313" t="str">
            <v>WORTHING STC</v>
          </cell>
          <cell r="C313"/>
          <cell r="D313"/>
          <cell r="E313"/>
          <cell r="F313"/>
          <cell r="G313"/>
          <cell r="H313"/>
          <cell r="I313"/>
          <cell r="J313"/>
          <cell r="K313"/>
          <cell r="L313"/>
          <cell r="M313"/>
          <cell r="N313"/>
          <cell r="O313">
            <v>0</v>
          </cell>
          <cell r="P313"/>
          <cell r="Q313"/>
          <cell r="R313"/>
          <cell r="S313"/>
          <cell r="T313"/>
          <cell r="U313"/>
          <cell r="V313"/>
          <cell r="W313"/>
          <cell r="X313"/>
          <cell r="Y313">
            <v>0</v>
          </cell>
          <cell r="AA313" t="str">
            <v>HORSHAM NEW WTW</v>
          </cell>
          <cell r="AB313">
            <v>0</v>
          </cell>
          <cell r="AC313" t="e">
            <v>#DIV/0!</v>
          </cell>
          <cell r="AD313" t="str">
            <v/>
          </cell>
          <cell r="AE313">
            <v>0</v>
          </cell>
          <cell r="AF313" t="str">
            <v/>
          </cell>
        </row>
        <row r="314">
          <cell r="B314" t="str">
            <v>GODDARDS GREEN STC</v>
          </cell>
          <cell r="C314"/>
          <cell r="D314"/>
          <cell r="E314"/>
          <cell r="F314"/>
          <cell r="G314"/>
          <cell r="H314"/>
          <cell r="I314"/>
          <cell r="J314"/>
          <cell r="K314">
            <v>1</v>
          </cell>
          <cell r="L314"/>
          <cell r="M314"/>
          <cell r="N314"/>
          <cell r="O314"/>
          <cell r="P314"/>
          <cell r="Q314"/>
          <cell r="R314"/>
          <cell r="S314"/>
          <cell r="T314"/>
          <cell r="U314"/>
          <cell r="V314"/>
          <cell r="W314"/>
          <cell r="X314"/>
          <cell r="Y314">
            <v>1</v>
          </cell>
          <cell r="AA314" t="str">
            <v>GRAVESEND STC</v>
          </cell>
          <cell r="AB314">
            <v>1</v>
          </cell>
          <cell r="AC314">
            <v>1</v>
          </cell>
          <cell r="AD314" t="str">
            <v/>
          </cell>
          <cell r="AE314">
            <v>0</v>
          </cell>
          <cell r="AF314">
            <v>0</v>
          </cell>
        </row>
        <row r="315">
          <cell r="B315" t="str">
            <v>BEXHILL &amp; HASTINGS WTW</v>
          </cell>
          <cell r="C315"/>
          <cell r="D315"/>
          <cell r="E315"/>
          <cell r="F315"/>
          <cell r="G315"/>
          <cell r="H315"/>
          <cell r="I315"/>
          <cell r="J315">
            <v>8000</v>
          </cell>
          <cell r="K315"/>
          <cell r="L315"/>
          <cell r="M315"/>
          <cell r="N315"/>
          <cell r="O315"/>
          <cell r="P315"/>
          <cell r="Q315"/>
          <cell r="R315"/>
          <cell r="S315"/>
          <cell r="T315"/>
          <cell r="U315"/>
          <cell r="V315"/>
          <cell r="W315"/>
          <cell r="X315"/>
          <cell r="Y315">
            <v>8000</v>
          </cell>
          <cell r="AA315" t="str">
            <v>GODDARDS GREEN WTW</v>
          </cell>
          <cell r="AB315">
            <v>8000</v>
          </cell>
          <cell r="AC315">
            <v>1</v>
          </cell>
          <cell r="AD315" t="str">
            <v/>
          </cell>
          <cell r="AE315">
            <v>0</v>
          </cell>
          <cell r="AF315">
            <v>0</v>
          </cell>
        </row>
        <row r="316">
          <cell r="B316" t="str">
            <v>GRATTON CLOSE SUTTON SCOTNEY WTW</v>
          </cell>
          <cell r="C316"/>
          <cell r="D316"/>
          <cell r="E316">
            <v>30123</v>
          </cell>
          <cell r="F316"/>
          <cell r="G316">
            <v>11534</v>
          </cell>
          <cell r="H316"/>
          <cell r="I316"/>
          <cell r="J316"/>
          <cell r="K316"/>
          <cell r="L316"/>
          <cell r="M316"/>
          <cell r="N316"/>
          <cell r="O316"/>
          <cell r="P316"/>
          <cell r="Q316"/>
          <cell r="R316"/>
          <cell r="S316"/>
          <cell r="T316"/>
          <cell r="U316"/>
          <cell r="V316"/>
          <cell r="W316">
            <v>568025</v>
          </cell>
          <cell r="X316"/>
          <cell r="Y316">
            <v>609682</v>
          </cell>
          <cell r="AA316" t="str">
            <v>SLOWHILL COPSE MARCHWOOD WTW</v>
          </cell>
          <cell r="AB316">
            <v>568025</v>
          </cell>
          <cell r="AC316">
            <v>0.93167421705085607</v>
          </cell>
          <cell r="AD316" t="str">
            <v>BUDDS FARM HAVANT WTW</v>
          </cell>
          <cell r="AE316">
            <v>30123</v>
          </cell>
          <cell r="AF316">
            <v>4.9407724026623717E-2</v>
          </cell>
        </row>
        <row r="317">
          <cell r="B317" t="str">
            <v>NEWHAVEN MAIN WTW</v>
          </cell>
          <cell r="C317"/>
          <cell r="D317"/>
          <cell r="E317"/>
          <cell r="F317"/>
          <cell r="G317"/>
          <cell r="H317"/>
          <cell r="I317"/>
          <cell r="J317">
            <v>169042</v>
          </cell>
          <cell r="K317"/>
          <cell r="L317"/>
          <cell r="M317"/>
          <cell r="N317"/>
          <cell r="O317"/>
          <cell r="P317"/>
          <cell r="Q317">
            <v>0</v>
          </cell>
          <cell r="R317">
            <v>25532697</v>
          </cell>
          <cell r="S317"/>
          <cell r="T317"/>
          <cell r="U317"/>
          <cell r="V317"/>
          <cell r="W317"/>
          <cell r="X317"/>
          <cell r="Y317">
            <v>25701739</v>
          </cell>
          <cell r="AA317" t="str">
            <v>PEACEHAVEN WTW</v>
          </cell>
          <cell r="AB317">
            <v>25532697</v>
          </cell>
          <cell r="AC317">
            <v>0.99342293531188686</v>
          </cell>
          <cell r="AD317" t="str">
            <v>GODDARDS GREEN WTW</v>
          </cell>
          <cell r="AE317">
            <v>169042</v>
          </cell>
          <cell r="AF317">
            <v>6.5770646881131269E-3</v>
          </cell>
        </row>
        <row r="318">
          <cell r="B318" t="str">
            <v>SANDOWN STC</v>
          </cell>
          <cell r="C318"/>
          <cell r="D318"/>
          <cell r="E318">
            <v>80700</v>
          </cell>
          <cell r="F318"/>
          <cell r="G318"/>
          <cell r="H318"/>
          <cell r="I318"/>
          <cell r="J318"/>
          <cell r="K318"/>
          <cell r="L318"/>
          <cell r="M318"/>
          <cell r="N318"/>
          <cell r="O318"/>
          <cell r="P318"/>
          <cell r="Q318"/>
          <cell r="R318"/>
          <cell r="S318"/>
          <cell r="T318"/>
          <cell r="U318"/>
          <cell r="V318"/>
          <cell r="W318"/>
          <cell r="X318"/>
          <cell r="Y318">
            <v>80700</v>
          </cell>
          <cell r="AA318" t="str">
            <v>BUDDS FARM HAVANT WTW</v>
          </cell>
          <cell r="AB318">
            <v>80700</v>
          </cell>
          <cell r="AC318">
            <v>1</v>
          </cell>
          <cell r="AD318" t="str">
            <v/>
          </cell>
          <cell r="AE318">
            <v>0</v>
          </cell>
          <cell r="AF318">
            <v>0</v>
          </cell>
        </row>
        <row r="319">
          <cell r="B319" t="str">
            <v>SADDLERS CLOSE SUTTON SCOTNEY WTW</v>
          </cell>
          <cell r="C319"/>
          <cell r="D319"/>
          <cell r="E319"/>
          <cell r="F319"/>
          <cell r="G319"/>
          <cell r="H319"/>
          <cell r="I319"/>
          <cell r="J319"/>
          <cell r="K319"/>
          <cell r="L319"/>
          <cell r="M319"/>
          <cell r="N319"/>
          <cell r="O319"/>
          <cell r="P319"/>
          <cell r="Q319"/>
          <cell r="R319"/>
          <cell r="S319"/>
          <cell r="T319"/>
          <cell r="U319"/>
          <cell r="V319"/>
          <cell r="W319">
            <v>12656</v>
          </cell>
          <cell r="X319"/>
          <cell r="Y319">
            <v>12656</v>
          </cell>
          <cell r="AA319" t="str">
            <v>SLOWHILL COPSE MARCHWOOD WTW</v>
          </cell>
          <cell r="AB319">
            <v>12656</v>
          </cell>
          <cell r="AC319">
            <v>1</v>
          </cell>
          <cell r="AD319" t="str">
            <v/>
          </cell>
          <cell r="AE319">
            <v>0</v>
          </cell>
          <cell r="AF319">
            <v>0</v>
          </cell>
        </row>
        <row r="320">
          <cell r="B320" t="str">
            <v>TWO PICTURES OFF BULL LANE MIN</v>
          </cell>
          <cell r="C320"/>
          <cell r="D320"/>
          <cell r="E320"/>
          <cell r="F320"/>
          <cell r="G320">
            <v>51158</v>
          </cell>
          <cell r="H320"/>
          <cell r="I320"/>
          <cell r="J320"/>
          <cell r="K320"/>
          <cell r="L320"/>
          <cell r="M320"/>
          <cell r="N320"/>
          <cell r="O320"/>
          <cell r="P320"/>
          <cell r="Q320"/>
          <cell r="R320"/>
          <cell r="S320"/>
          <cell r="T320"/>
          <cell r="U320"/>
          <cell r="V320"/>
          <cell r="W320"/>
          <cell r="X320"/>
          <cell r="Y320">
            <v>51158</v>
          </cell>
          <cell r="AA320" t="str">
            <v>CHICKENHALL EASTLEIGH WTW</v>
          </cell>
          <cell r="AB320">
            <v>51158</v>
          </cell>
          <cell r="AC320">
            <v>1</v>
          </cell>
          <cell r="AD320" t="str">
            <v/>
          </cell>
          <cell r="AE320">
            <v>0</v>
          </cell>
          <cell r="AF320">
            <v>0</v>
          </cell>
        </row>
        <row r="321">
          <cell r="B321" t="str">
            <v>EVANS CLOSE OVER WALLOP WTW</v>
          </cell>
          <cell r="C321"/>
          <cell r="D321"/>
          <cell r="E321">
            <v>31048</v>
          </cell>
          <cell r="F321"/>
          <cell r="G321"/>
          <cell r="H321"/>
          <cell r="I321"/>
          <cell r="J321"/>
          <cell r="K321"/>
          <cell r="L321"/>
          <cell r="M321"/>
          <cell r="N321"/>
          <cell r="O321"/>
          <cell r="P321"/>
          <cell r="Q321"/>
          <cell r="R321"/>
          <cell r="S321"/>
          <cell r="T321"/>
          <cell r="U321"/>
          <cell r="V321"/>
          <cell r="W321">
            <v>182375</v>
          </cell>
          <cell r="X321"/>
          <cell r="Y321">
            <v>213423</v>
          </cell>
          <cell r="AA321" t="str">
            <v>SLOWHILL COPSE MARCHWOOD WTW</v>
          </cell>
          <cell r="AB321">
            <v>182375</v>
          </cell>
          <cell r="AC321">
            <v>0.85452364553023807</v>
          </cell>
          <cell r="AD321" t="str">
            <v>BUDDS FARM HAVANT WTW</v>
          </cell>
          <cell r="AE321">
            <v>31048</v>
          </cell>
          <cell r="AF321">
            <v>0.14547635446976193</v>
          </cell>
        </row>
        <row r="322">
          <cell r="B322" t="str">
            <v>GRAEMER COTTAGES SHERFIELD ENGLISH WTW</v>
          </cell>
          <cell r="C322"/>
          <cell r="D322"/>
          <cell r="E322"/>
          <cell r="F322"/>
          <cell r="G322"/>
          <cell r="H322"/>
          <cell r="I322"/>
          <cell r="J322"/>
          <cell r="K322"/>
          <cell r="L322"/>
          <cell r="M322"/>
          <cell r="N322"/>
          <cell r="O322"/>
          <cell r="P322"/>
          <cell r="Q322"/>
          <cell r="R322"/>
          <cell r="S322"/>
          <cell r="T322"/>
          <cell r="U322"/>
          <cell r="V322"/>
          <cell r="W322">
            <v>176556</v>
          </cell>
          <cell r="X322"/>
          <cell r="Y322">
            <v>176556</v>
          </cell>
          <cell r="AA322" t="str">
            <v>SLOWHILL COPSE MARCHWOOD WTW</v>
          </cell>
          <cell r="AB322">
            <v>176556</v>
          </cell>
          <cell r="AC322">
            <v>1</v>
          </cell>
          <cell r="AD322" t="str">
            <v/>
          </cell>
          <cell r="AE322">
            <v>0</v>
          </cell>
          <cell r="AF322">
            <v>0</v>
          </cell>
        </row>
        <row r="323">
          <cell r="B323" t="str">
            <v>THRESHERS FIELD HEVER WTW</v>
          </cell>
          <cell r="C323"/>
          <cell r="D323"/>
          <cell r="E323"/>
          <cell r="F323"/>
          <cell r="G323"/>
          <cell r="H323"/>
          <cell r="I323"/>
          <cell r="J323"/>
          <cell r="K323"/>
          <cell r="L323"/>
          <cell r="M323"/>
          <cell r="N323">
            <v>46373</v>
          </cell>
          <cell r="O323"/>
          <cell r="P323"/>
          <cell r="Q323"/>
          <cell r="R323"/>
          <cell r="S323"/>
          <cell r="T323"/>
          <cell r="U323"/>
          <cell r="V323">
            <v>50680</v>
          </cell>
          <cell r="W323"/>
          <cell r="X323"/>
          <cell r="Y323">
            <v>97053</v>
          </cell>
          <cell r="AA323" t="str">
            <v>SCAYNES HILL WTW</v>
          </cell>
          <cell r="AB323">
            <v>50680</v>
          </cell>
          <cell r="AC323">
            <v>0.52218890709200128</v>
          </cell>
          <cell r="AD323" t="str">
            <v>HAM HILL WTW</v>
          </cell>
          <cell r="AE323">
            <v>46373</v>
          </cell>
          <cell r="AF323">
            <v>0.47781109290799872</v>
          </cell>
        </row>
        <row r="324">
          <cell r="B324" t="str">
            <v>PEACEHAVEN STC</v>
          </cell>
          <cell r="C324"/>
          <cell r="D324"/>
          <cell r="E324">
            <v>18589</v>
          </cell>
          <cell r="F324"/>
          <cell r="G324"/>
          <cell r="H324"/>
          <cell r="I324"/>
          <cell r="J324"/>
          <cell r="K324"/>
          <cell r="L324"/>
          <cell r="M324"/>
          <cell r="N324"/>
          <cell r="O324"/>
          <cell r="P324"/>
          <cell r="Q324"/>
          <cell r="R324"/>
          <cell r="S324"/>
          <cell r="T324">
            <v>27000</v>
          </cell>
          <cell r="U324"/>
          <cell r="V324"/>
          <cell r="W324"/>
          <cell r="X324"/>
          <cell r="Y324">
            <v>45589</v>
          </cell>
          <cell r="AA324" t="str">
            <v>QUEENBOROUGH STC</v>
          </cell>
          <cell r="AB324">
            <v>27000</v>
          </cell>
          <cell r="AC324">
            <v>0.59224813003136723</v>
          </cell>
          <cell r="AD324" t="str">
            <v>BUDDS FARM HAVANT WTW</v>
          </cell>
          <cell r="AE324">
            <v>18589</v>
          </cell>
          <cell r="AF324">
            <v>0.40775186996863277</v>
          </cell>
        </row>
        <row r="325">
          <cell r="B325" t="str">
            <v>RUSHLAKE GREEN WTW</v>
          </cell>
          <cell r="C325"/>
          <cell r="D325"/>
          <cell r="E325"/>
          <cell r="F325"/>
          <cell r="G325"/>
          <cell r="H325"/>
          <cell r="I325"/>
          <cell r="J325">
            <v>17042</v>
          </cell>
          <cell r="K325"/>
          <cell r="L325"/>
          <cell r="M325">
            <v>1530992</v>
          </cell>
          <cell r="N325">
            <v>14315</v>
          </cell>
          <cell r="O325"/>
          <cell r="P325"/>
          <cell r="Q325"/>
          <cell r="R325">
            <v>52691</v>
          </cell>
          <cell r="S325"/>
          <cell r="T325"/>
          <cell r="U325"/>
          <cell r="V325">
            <v>71976</v>
          </cell>
          <cell r="W325"/>
          <cell r="X325"/>
          <cell r="Y325">
            <v>1687016</v>
          </cell>
          <cell r="AA325" t="str">
            <v>HAILSHAM NORTH WTW</v>
          </cell>
          <cell r="AB325">
            <v>1530992</v>
          </cell>
          <cell r="AC325">
            <v>0.90751480720989008</v>
          </cell>
          <cell r="AD325" t="str">
            <v>SCAYNES HILL WTW</v>
          </cell>
          <cell r="AE325">
            <v>71976</v>
          </cell>
          <cell r="AF325">
            <v>4.2664681307112678E-2</v>
          </cell>
        </row>
        <row r="326">
          <cell r="B326" t="str">
            <v>MOUNTFIELD WTW</v>
          </cell>
          <cell r="C326"/>
          <cell r="D326"/>
          <cell r="E326"/>
          <cell r="F326"/>
          <cell r="G326"/>
          <cell r="H326"/>
          <cell r="I326"/>
          <cell r="J326"/>
          <cell r="K326"/>
          <cell r="L326"/>
          <cell r="M326">
            <v>108857</v>
          </cell>
          <cell r="N326"/>
          <cell r="O326"/>
          <cell r="P326"/>
          <cell r="Q326"/>
          <cell r="R326"/>
          <cell r="S326"/>
          <cell r="T326"/>
          <cell r="U326"/>
          <cell r="V326"/>
          <cell r="W326"/>
          <cell r="X326"/>
          <cell r="Y326">
            <v>108857</v>
          </cell>
          <cell r="AA326" t="str">
            <v>HAILSHAM NORTH WTW</v>
          </cell>
          <cell r="AB326">
            <v>108857</v>
          </cell>
          <cell r="AC326">
            <v>1</v>
          </cell>
          <cell r="AD326" t="str">
            <v/>
          </cell>
          <cell r="AE326">
            <v>0</v>
          </cell>
          <cell r="AF326">
            <v>0</v>
          </cell>
        </row>
        <row r="327">
          <cell r="B327" t="str">
            <v>CASTLE COTTAGES GDS</v>
          </cell>
          <cell r="C327"/>
          <cell r="D327"/>
          <cell r="E327"/>
          <cell r="F327"/>
          <cell r="G327"/>
          <cell r="H327"/>
          <cell r="I327"/>
          <cell r="J327"/>
          <cell r="K327"/>
          <cell r="L327"/>
          <cell r="M327"/>
          <cell r="N327"/>
          <cell r="O327"/>
          <cell r="P327"/>
          <cell r="Q327"/>
          <cell r="R327"/>
          <cell r="S327"/>
          <cell r="T327"/>
          <cell r="U327"/>
          <cell r="V327"/>
          <cell r="W327"/>
          <cell r="X327">
            <v>117783</v>
          </cell>
          <cell r="Y327">
            <v>117783</v>
          </cell>
          <cell r="AA327" t="e">
            <v>#N/A</v>
          </cell>
          <cell r="AB327">
            <v>0</v>
          </cell>
          <cell r="AC327">
            <v>0</v>
          </cell>
          <cell r="AD327" t="str">
            <v/>
          </cell>
          <cell r="AE327">
            <v>0</v>
          </cell>
          <cell r="AF327">
            <v>0</v>
          </cell>
        </row>
        <row r="328">
          <cell r="C328">
            <v>26000</v>
          </cell>
          <cell r="D328">
            <v>577207</v>
          </cell>
          <cell r="E328">
            <v>65572682.600000001</v>
          </cell>
          <cell r="F328">
            <v>46871391</v>
          </cell>
          <cell r="G328">
            <v>330662</v>
          </cell>
          <cell r="H328">
            <v>247353</v>
          </cell>
          <cell r="I328">
            <v>23745</v>
          </cell>
          <cell r="J328">
            <v>111864529.05000001</v>
          </cell>
          <cell r="K328">
            <v>1</v>
          </cell>
          <cell r="L328">
            <v>15548858</v>
          </cell>
          <cell r="M328">
            <v>76389273</v>
          </cell>
          <cell r="N328">
            <v>43963755</v>
          </cell>
          <cell r="O328">
            <v>478045</v>
          </cell>
          <cell r="P328">
            <v>136400</v>
          </cell>
          <cell r="Q328">
            <v>0</v>
          </cell>
          <cell r="R328">
            <v>25743560</v>
          </cell>
          <cell r="S328">
            <v>403525</v>
          </cell>
          <cell r="T328">
            <v>27000</v>
          </cell>
          <cell r="U328">
            <v>14751622.299999999</v>
          </cell>
          <cell r="V328">
            <v>26666878</v>
          </cell>
          <cell r="W328">
            <v>142095682</v>
          </cell>
          <cell r="X328">
            <v>117783</v>
          </cell>
          <cell r="Y328">
            <v>571835951.95000005</v>
          </cell>
        </row>
      </sheetData>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persons/person.xml><?xml version="1.0" encoding="utf-8"?>
<personList xmlns="http://schemas.microsoft.com/office/spreadsheetml/2018/threadedcomments" xmlns:x="http://schemas.openxmlformats.org/spreadsheetml/2006/main">
  <person displayName="Munro, Daniel" id="{8BA6EA67-F151-4429-9A74-38C51C9DAF57}" userId="S::Daniel.Munro@southernwater.co.uk::31395233-2151-4719-b603-9b049e7b4836"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P84" dT="2025-07-06T22:03:38.56" personId="{8BA6EA67-F151-4429-9A74-38C51C9DAF57}" id="{1E952952-255A-4019-86EE-880C65EC5E44}">
    <text>Changed based on comms with Dale Till</text>
  </threadedComment>
</ThreadedComments>
</file>

<file path=xl/threadedComments/threadedComment2.xml><?xml version="1.0" encoding="utf-8"?>
<ThreadedComments xmlns="http://schemas.microsoft.com/office/spreadsheetml/2018/threadedcomments" xmlns:x="http://schemas.openxmlformats.org/spreadsheetml/2006/main">
  <threadedComment ref="K32" dT="2025-07-06T19:22:03.87" personId="{8BA6EA67-F151-4429-9A74-38C51C9DAF57}" id="{71FA5D56-8F57-4196-A614-C69C78E9FB02}">
    <text>No cake produced</text>
  </threadedComment>
  <threadedComment ref="K38" dT="2025-07-06T21:18:23.73" personId="{8BA6EA67-F151-4429-9A74-38C51C9DAF57}" id="{11777D46-C6F8-4C25-8109-9E605B999DC5}">
    <text>Assumed</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 Id="rId4" Type="http://schemas.microsoft.com/office/2017/10/relationships/threadedComment" Target="../threadedComments/threadedComment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4.bin"/><Relationship Id="rId4" Type="http://schemas.microsoft.com/office/2017/10/relationships/threadedComment" Target="../threadedComments/threadedComment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7"/>
    <pageSetUpPr fitToPage="1"/>
  </sheetPr>
  <dimension ref="B1:E20"/>
  <sheetViews>
    <sheetView showGridLines="0" topLeftCell="A15" zoomScaleNormal="100" workbookViewId="0">
      <selection activeCell="C9" sqref="C9"/>
    </sheetView>
  </sheetViews>
  <sheetFormatPr defaultRowHeight="14.25"/>
  <cols>
    <col min="2" max="2" width="51.25" customWidth="1"/>
    <col min="3" max="3" width="56.375" customWidth="1"/>
    <col min="4" max="4" width="5" customWidth="1"/>
    <col min="5" max="5" width="57.25" customWidth="1"/>
  </cols>
  <sheetData>
    <row r="1" spans="2:5" ht="37.9" customHeight="1">
      <c r="B1" s="18" t="s">
        <v>0</v>
      </c>
      <c r="C1" s="18"/>
      <c r="D1" s="18"/>
      <c r="E1" s="18" t="s">
        <v>1</v>
      </c>
    </row>
    <row r="3" spans="2:5" ht="15" thickBot="1"/>
    <row r="4" spans="2:5" ht="149.25" customHeight="1" thickBot="1">
      <c r="B4" s="17" t="s">
        <v>2</v>
      </c>
      <c r="C4" s="16" t="s">
        <v>3</v>
      </c>
      <c r="E4" s="53" t="s">
        <v>4</v>
      </c>
    </row>
    <row r="5" spans="2:5" ht="15" thickBot="1"/>
    <row r="6" spans="2:5" ht="31.15" customHeight="1">
      <c r="B6" s="19" t="s">
        <v>5</v>
      </c>
      <c r="C6" s="146" t="s">
        <v>6</v>
      </c>
      <c r="E6" s="156"/>
    </row>
    <row r="7" spans="2:5" ht="32.450000000000003" customHeight="1">
      <c r="B7" s="20" t="s">
        <v>7</v>
      </c>
      <c r="C7" s="147" t="s">
        <v>8</v>
      </c>
      <c r="E7" s="156"/>
    </row>
    <row r="8" spans="2:5" ht="22.15" customHeight="1">
      <c r="B8" s="20" t="s">
        <v>9</v>
      </c>
      <c r="C8" s="97"/>
      <c r="E8" s="156"/>
    </row>
    <row r="9" spans="2:5" ht="71.25">
      <c r="B9" s="20" t="s">
        <v>10</v>
      </c>
      <c r="C9" s="96" t="s">
        <v>11</v>
      </c>
      <c r="E9" s="156"/>
    </row>
    <row r="10" spans="2:5" ht="103.15" customHeight="1">
      <c r="B10" s="20" t="s">
        <v>12</v>
      </c>
      <c r="C10" s="150"/>
      <c r="E10" s="156"/>
    </row>
    <row r="11" spans="2:5" ht="75" customHeight="1" thickBot="1">
      <c r="B11" s="21" t="s">
        <v>13</v>
      </c>
      <c r="C11" s="151" t="s">
        <v>14</v>
      </c>
      <c r="E11" s="156"/>
    </row>
    <row r="12" spans="2:5" ht="20.25" thickBot="1">
      <c r="B12" s="3"/>
      <c r="E12" s="156"/>
    </row>
    <row r="13" spans="2:5" ht="75.75" customHeight="1" thickBot="1">
      <c r="B13" s="22" t="s">
        <v>15</v>
      </c>
      <c r="C13" s="149" t="s">
        <v>16</v>
      </c>
      <c r="E13" s="52"/>
    </row>
    <row r="14" spans="2:5" ht="15" thickBot="1"/>
    <row r="15" spans="2:5" ht="181.9" customHeight="1" thickBot="1">
      <c r="B15" s="22" t="s">
        <v>17</v>
      </c>
      <c r="C15" s="148" t="s">
        <v>18</v>
      </c>
    </row>
    <row r="19" spans="2:4" ht="15" thickBot="1"/>
    <row r="20" spans="2:4" ht="15" thickBot="1">
      <c r="B20" s="5"/>
      <c r="C20" s="14" t="s">
        <v>19</v>
      </c>
      <c r="D20" s="23"/>
    </row>
  </sheetData>
  <mergeCells count="1">
    <mergeCell ref="E6:E12"/>
  </mergeCells>
  <pageMargins left="0.7" right="0.7" top="0.75" bottom="0.75" header="0.3" footer="0.3"/>
  <pageSetup paperSize="8" scale="80" orientation="landscape"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4"/>
    <pageSetUpPr fitToPage="1"/>
  </sheetPr>
  <dimension ref="B1:AG176"/>
  <sheetViews>
    <sheetView showGridLines="0" zoomScale="80" zoomScaleNormal="80" workbookViewId="0"/>
  </sheetViews>
  <sheetFormatPr defaultRowHeight="14.25"/>
  <cols>
    <col min="1" max="1" width="2.75" customWidth="1"/>
    <col min="2" max="2" width="14.25" customWidth="1"/>
    <col min="3" max="3" width="3.5" customWidth="1"/>
    <col min="4" max="4" width="28.25" customWidth="1"/>
    <col min="5" max="5" width="14.375" style="52" customWidth="1"/>
    <col min="6" max="6" width="12.5" style="52" customWidth="1"/>
    <col min="7" max="7" width="8.625" style="52" customWidth="1"/>
    <col min="8" max="8" width="3.5" customWidth="1"/>
    <col min="9" max="9" width="13.5" style="121" customWidth="1"/>
    <col min="10" max="12" width="11.375" customWidth="1"/>
    <col min="13" max="13" width="15.25" customWidth="1"/>
    <col min="14" max="14" width="11" customWidth="1"/>
    <col min="15" max="15" width="3.5" customWidth="1"/>
    <col min="16" max="16" width="7.75" customWidth="1"/>
    <col min="17" max="17" width="9" customWidth="1"/>
    <col min="18" max="18" width="7.375" customWidth="1"/>
    <col min="19" max="19" width="29" customWidth="1"/>
    <col min="20" max="20" width="3.5" customWidth="1"/>
    <col min="21" max="22" width="9.75" customWidth="1"/>
    <col min="23" max="23" width="30.75" bestFit="1" customWidth="1"/>
    <col min="24" max="24" width="11.75" customWidth="1"/>
    <col min="25" max="25" width="10.625" customWidth="1"/>
    <col min="26" max="26" width="28.625" style="1" bestFit="1" customWidth="1"/>
    <col min="27" max="27" width="4.25" customWidth="1"/>
    <col min="28" max="28" width="29.25" bestFit="1" customWidth="1"/>
    <col min="30" max="30" width="16" customWidth="1"/>
    <col min="31" max="31" width="29.25" bestFit="1" customWidth="1"/>
    <col min="32" max="32" width="18.5" customWidth="1"/>
  </cols>
  <sheetData>
    <row r="1" spans="2:33" ht="25.15" customHeight="1">
      <c r="B1" s="8" t="s">
        <v>20</v>
      </c>
      <c r="C1" s="8"/>
      <c r="D1" s="8"/>
      <c r="E1" s="116"/>
      <c r="F1" s="116"/>
      <c r="G1" s="116"/>
      <c r="H1" s="8"/>
      <c r="I1" s="120"/>
      <c r="J1" s="8" t="str">
        <f>'Contact information'!C6</f>
        <v xml:space="preserve">Southern Water  </v>
      </c>
      <c r="K1" s="8"/>
      <c r="L1" s="8"/>
      <c r="M1" s="8"/>
      <c r="N1" s="8"/>
      <c r="O1" s="8"/>
      <c r="P1" s="8"/>
      <c r="Q1" s="8"/>
      <c r="R1" s="8"/>
      <c r="S1" s="8"/>
      <c r="T1" s="8"/>
      <c r="U1" s="8"/>
      <c r="V1" s="8"/>
      <c r="W1" s="8"/>
      <c r="X1" s="8"/>
      <c r="Y1" s="8"/>
      <c r="Z1" s="8"/>
      <c r="AA1" s="8"/>
      <c r="AB1" s="8"/>
      <c r="AC1" s="8"/>
      <c r="AD1" s="8"/>
      <c r="AE1" s="8"/>
      <c r="AF1" s="8"/>
      <c r="AG1" s="8"/>
    </row>
    <row r="2" spans="2:33" s="81" customFormat="1" ht="42.75" customHeight="1" thickBot="1">
      <c r="B2" s="157" t="s">
        <v>21</v>
      </c>
      <c r="C2" s="157"/>
      <c r="D2" s="157"/>
      <c r="E2" s="157"/>
      <c r="F2" s="157"/>
      <c r="G2" s="157"/>
      <c r="H2" s="157"/>
      <c r="I2" s="157"/>
      <c r="J2" s="157"/>
      <c r="K2" s="157"/>
      <c r="L2" s="157"/>
      <c r="M2" s="157"/>
      <c r="N2" s="157"/>
      <c r="O2" s="157"/>
      <c r="P2" s="157"/>
      <c r="Q2" s="157"/>
      <c r="R2" s="157"/>
      <c r="S2" s="80"/>
      <c r="T2" s="80"/>
      <c r="U2" s="80"/>
      <c r="V2" s="80"/>
      <c r="W2" s="80"/>
      <c r="X2" s="80"/>
      <c r="Y2" s="80"/>
      <c r="Z2" s="80"/>
      <c r="AA2" s="80"/>
      <c r="AB2" s="80"/>
      <c r="AC2" s="80"/>
      <c r="AD2" s="80"/>
      <c r="AE2" s="80"/>
      <c r="AF2" s="80"/>
      <c r="AG2" s="80"/>
    </row>
    <row r="3" spans="2:33" ht="85.15" customHeight="1">
      <c r="B3" s="11" t="s">
        <v>22</v>
      </c>
      <c r="D3" s="161"/>
      <c r="E3" s="162"/>
      <c r="F3" s="162"/>
      <c r="G3" s="162"/>
      <c r="H3" s="162"/>
      <c r="I3" s="162"/>
      <c r="J3" s="162"/>
      <c r="K3" s="162"/>
      <c r="L3" s="162"/>
      <c r="M3" s="162"/>
      <c r="N3" s="162"/>
      <c r="O3" s="162"/>
      <c r="P3" s="162"/>
      <c r="Q3" s="162"/>
      <c r="R3" s="162"/>
      <c r="S3" s="162"/>
      <c r="T3" s="162"/>
      <c r="U3" s="162"/>
      <c r="V3" s="162"/>
      <c r="W3" s="162"/>
      <c r="X3" s="162"/>
      <c r="Y3" s="162"/>
      <c r="Z3" s="162"/>
      <c r="AA3" s="162"/>
      <c r="AB3" s="162"/>
      <c r="AC3" s="162"/>
      <c r="AD3" s="162"/>
      <c r="AE3" s="162"/>
      <c r="AF3" s="162"/>
      <c r="AG3" s="162"/>
    </row>
    <row r="4" spans="2:33" ht="15" customHeight="1" thickBot="1">
      <c r="Z4"/>
    </row>
    <row r="5" spans="2:33" ht="42" customHeight="1" thickBot="1">
      <c r="D5" s="158" t="s">
        <v>23</v>
      </c>
      <c r="E5" s="159"/>
      <c r="F5" s="159"/>
      <c r="G5" s="160"/>
      <c r="I5" s="158" t="s">
        <v>24</v>
      </c>
      <c r="J5" s="159"/>
      <c r="K5" s="159"/>
      <c r="L5" s="159"/>
      <c r="M5" s="159"/>
      <c r="N5" s="160"/>
      <c r="P5" s="158" t="s">
        <v>25</v>
      </c>
      <c r="Q5" s="159"/>
      <c r="R5" s="159"/>
      <c r="S5" s="160"/>
      <c r="U5" s="158" t="s">
        <v>26</v>
      </c>
      <c r="V5" s="159"/>
      <c r="W5" s="159"/>
      <c r="X5" s="159"/>
      <c r="Y5" s="159"/>
      <c r="Z5" s="160"/>
      <c r="AB5" s="158" t="s">
        <v>27</v>
      </c>
      <c r="AC5" s="159"/>
      <c r="AD5" s="159"/>
      <c r="AE5" s="159"/>
      <c r="AF5" s="159"/>
      <c r="AG5" s="159"/>
    </row>
    <row r="6" spans="2:33" ht="22.15" customHeight="1" thickBot="1">
      <c r="B6" s="11" t="s">
        <v>28</v>
      </c>
      <c r="D6" s="11">
        <v>1</v>
      </c>
      <c r="E6" s="11">
        <v>2</v>
      </c>
      <c r="F6" s="11">
        <v>3</v>
      </c>
      <c r="G6" s="11">
        <v>4</v>
      </c>
      <c r="I6" s="122">
        <v>1</v>
      </c>
      <c r="J6" s="11">
        <v>2</v>
      </c>
      <c r="K6" s="11">
        <v>3</v>
      </c>
      <c r="L6" s="11">
        <v>4</v>
      </c>
      <c r="M6" s="11">
        <v>5</v>
      </c>
      <c r="N6" s="11">
        <v>6</v>
      </c>
      <c r="P6" s="11">
        <v>1</v>
      </c>
      <c r="Q6" s="11">
        <v>2</v>
      </c>
      <c r="R6" s="11">
        <v>3</v>
      </c>
      <c r="S6" s="11">
        <v>4</v>
      </c>
      <c r="U6" s="11">
        <v>1</v>
      </c>
      <c r="V6" s="11">
        <v>2</v>
      </c>
      <c r="W6" s="11">
        <v>3</v>
      </c>
      <c r="X6" s="11">
        <v>4</v>
      </c>
      <c r="Y6" s="11">
        <v>5</v>
      </c>
      <c r="Z6" s="11">
        <v>6</v>
      </c>
      <c r="AB6" s="11">
        <v>1</v>
      </c>
      <c r="AC6" s="11">
        <v>2</v>
      </c>
      <c r="AD6" s="11">
        <v>3</v>
      </c>
      <c r="AE6" s="11">
        <v>4</v>
      </c>
      <c r="AF6" s="11">
        <v>5</v>
      </c>
      <c r="AG6" s="11">
        <v>6</v>
      </c>
    </row>
    <row r="7" spans="2:33" s="47" customFormat="1" ht="134.44999999999999" customHeight="1">
      <c r="B7" s="11" t="s">
        <v>29</v>
      </c>
      <c r="C7" s="52"/>
      <c r="D7" s="45" t="s">
        <v>30</v>
      </c>
      <c r="E7" s="45" t="s">
        <v>31</v>
      </c>
      <c r="F7" s="45" t="s">
        <v>32</v>
      </c>
      <c r="G7" s="45" t="s">
        <v>33</v>
      </c>
      <c r="H7" s="52"/>
      <c r="I7" s="123" t="s">
        <v>34</v>
      </c>
      <c r="J7" s="45" t="s">
        <v>35</v>
      </c>
      <c r="K7" s="45" t="s">
        <v>36</v>
      </c>
      <c r="L7" s="45" t="s">
        <v>37</v>
      </c>
      <c r="M7" s="45" t="s">
        <v>38</v>
      </c>
      <c r="N7" s="45" t="s">
        <v>39</v>
      </c>
      <c r="O7" s="52"/>
      <c r="P7" s="45" t="s">
        <v>40</v>
      </c>
      <c r="Q7" s="45" t="s">
        <v>41</v>
      </c>
      <c r="R7" s="45" t="s">
        <v>42</v>
      </c>
      <c r="S7" s="45" t="s">
        <v>43</v>
      </c>
      <c r="T7" s="52"/>
      <c r="U7" s="45" t="s">
        <v>44</v>
      </c>
      <c r="V7" s="45" t="s">
        <v>45</v>
      </c>
      <c r="W7" s="45" t="s">
        <v>46</v>
      </c>
      <c r="X7" s="45" t="s">
        <v>47</v>
      </c>
      <c r="Y7" s="45" t="s">
        <v>48</v>
      </c>
      <c r="Z7" s="45" t="s">
        <v>49</v>
      </c>
      <c r="AB7" s="54" t="s">
        <v>50</v>
      </c>
      <c r="AC7" s="54" t="s">
        <v>51</v>
      </c>
      <c r="AD7" s="54" t="s">
        <v>52</v>
      </c>
      <c r="AE7" s="54" t="s">
        <v>53</v>
      </c>
      <c r="AF7" s="54" t="s">
        <v>54</v>
      </c>
      <c r="AG7" s="55" t="s">
        <v>55</v>
      </c>
    </row>
    <row r="8" spans="2:33" s="58" customFormat="1" ht="43.15" customHeight="1">
      <c r="B8" s="12" t="s">
        <v>56</v>
      </c>
      <c r="C8" s="52"/>
      <c r="D8" s="45" t="s">
        <v>57</v>
      </c>
      <c r="E8" s="45" t="s">
        <v>58</v>
      </c>
      <c r="F8" s="45" t="s">
        <v>59</v>
      </c>
      <c r="G8" s="45" t="s">
        <v>57</v>
      </c>
      <c r="H8" s="52"/>
      <c r="I8" s="123" t="s">
        <v>60</v>
      </c>
      <c r="J8" s="45" t="s">
        <v>61</v>
      </c>
      <c r="K8" s="45" t="s">
        <v>62</v>
      </c>
      <c r="L8" s="45" t="s">
        <v>61</v>
      </c>
      <c r="M8" s="45" t="s">
        <v>62</v>
      </c>
      <c r="N8" s="45" t="s">
        <v>63</v>
      </c>
      <c r="O8" s="52"/>
      <c r="P8" s="69" t="s">
        <v>64</v>
      </c>
      <c r="Q8" s="69" t="s">
        <v>64</v>
      </c>
      <c r="R8" s="69" t="s">
        <v>64</v>
      </c>
      <c r="S8" s="45" t="s">
        <v>65</v>
      </c>
      <c r="T8" s="52"/>
      <c r="U8" s="45" t="s">
        <v>64</v>
      </c>
      <c r="V8" s="45" t="s">
        <v>57</v>
      </c>
      <c r="W8" s="45" t="s">
        <v>66</v>
      </c>
      <c r="X8" s="45" t="s">
        <v>67</v>
      </c>
      <c r="Y8" s="45" t="s">
        <v>68</v>
      </c>
      <c r="Z8" s="45" t="s">
        <v>65</v>
      </c>
      <c r="AB8" s="61" t="s">
        <v>57</v>
      </c>
      <c r="AC8" s="61" t="s">
        <v>62</v>
      </c>
      <c r="AD8" s="61" t="s">
        <v>57</v>
      </c>
      <c r="AE8" s="61" t="s">
        <v>57</v>
      </c>
      <c r="AF8" s="61" t="s">
        <v>62</v>
      </c>
      <c r="AG8" s="56" t="s">
        <v>57</v>
      </c>
    </row>
    <row r="9" spans="2:33" s="47" customFormat="1" ht="16.899999999999999" customHeight="1" thickBot="1">
      <c r="B9" s="43" t="s">
        <v>69</v>
      </c>
      <c r="C9" s="44"/>
      <c r="D9" s="46"/>
      <c r="E9" s="45" t="s">
        <v>70</v>
      </c>
      <c r="F9" s="45" t="s">
        <v>70</v>
      </c>
      <c r="G9" s="46"/>
      <c r="H9" s="44"/>
      <c r="I9" s="123">
        <v>0</v>
      </c>
      <c r="J9" s="46"/>
      <c r="K9" s="45">
        <v>2</v>
      </c>
      <c r="L9" s="46"/>
      <c r="M9" s="45">
        <v>2</v>
      </c>
      <c r="N9" s="46"/>
      <c r="O9" s="44"/>
      <c r="P9" s="46"/>
      <c r="Q9" s="46"/>
      <c r="R9" s="46"/>
      <c r="S9" s="46"/>
      <c r="T9" s="44"/>
      <c r="U9" s="46"/>
      <c r="V9" s="46"/>
      <c r="W9" s="46"/>
      <c r="X9" s="45">
        <v>0</v>
      </c>
      <c r="Y9" s="59"/>
      <c r="Z9" s="59"/>
      <c r="AB9" s="59"/>
      <c r="AC9" s="57">
        <v>0</v>
      </c>
      <c r="AD9" s="59"/>
      <c r="AE9" s="59"/>
      <c r="AF9" s="57">
        <v>0</v>
      </c>
      <c r="AG9" s="59"/>
    </row>
    <row r="10" spans="2:33" s="52" customFormat="1" ht="34.9" customHeight="1" thickBot="1">
      <c r="B10" s="13" t="s">
        <v>71</v>
      </c>
      <c r="D10" s="45" t="s">
        <v>72</v>
      </c>
      <c r="E10" s="45" t="s">
        <v>72</v>
      </c>
      <c r="F10" s="45" t="s">
        <v>72</v>
      </c>
      <c r="G10" s="45" t="s">
        <v>72</v>
      </c>
      <c r="I10" s="123" t="s">
        <v>72</v>
      </c>
      <c r="J10" s="59"/>
      <c r="K10" s="45" t="s">
        <v>72</v>
      </c>
      <c r="L10" s="59"/>
      <c r="M10" s="59"/>
      <c r="N10" s="59"/>
      <c r="P10" s="59"/>
      <c r="Q10" s="59"/>
      <c r="R10" s="59"/>
      <c r="S10" s="59"/>
      <c r="U10" s="59"/>
      <c r="V10" s="59"/>
      <c r="W10" s="59"/>
      <c r="X10" s="59"/>
      <c r="Y10" s="59"/>
      <c r="Z10" s="60"/>
      <c r="AB10" s="61" t="s">
        <v>72</v>
      </c>
      <c r="AC10" s="60"/>
      <c r="AD10" s="61" t="s">
        <v>72</v>
      </c>
      <c r="AE10" s="60"/>
      <c r="AF10" s="60"/>
      <c r="AG10" s="60"/>
    </row>
    <row r="11" spans="2:33">
      <c r="N11" s="144"/>
      <c r="P11" s="144"/>
      <c r="Q11" s="144"/>
      <c r="R11" s="144"/>
    </row>
    <row r="12" spans="2:33" ht="15" customHeight="1">
      <c r="B12" s="141"/>
      <c r="D12" s="10" t="s">
        <v>73</v>
      </c>
      <c r="E12" s="135" t="s">
        <v>74</v>
      </c>
      <c r="F12" s="135">
        <v>0.88739902999999998</v>
      </c>
      <c r="G12" s="112">
        <v>101753</v>
      </c>
      <c r="I12" s="88">
        <f>VLOOKUP(G12,'[1]TDS data'!$C$4:$H$367,6,FALSE)</f>
        <v>2755.9405190655907</v>
      </c>
      <c r="J12" s="10" t="s">
        <v>75</v>
      </c>
      <c r="K12" s="83">
        <v>0.03</v>
      </c>
      <c r="L12" s="10" t="s">
        <v>75</v>
      </c>
      <c r="M12" s="10" t="s">
        <v>76</v>
      </c>
      <c r="N12" s="10" t="str">
        <f>VLOOKUP(D12,[2]Sheet1!$A$2:$H$366,7,FALSE)</f>
        <v>SB Cphos</v>
      </c>
      <c r="P12" s="10" t="str">
        <f>VLOOKUP(G12,'[3]All screens'!$C$4:$S$371,17,FALSE)</f>
        <v>Y</v>
      </c>
      <c r="Q12" s="10" t="s">
        <v>72</v>
      </c>
      <c r="R12" s="10" t="s">
        <v>72</v>
      </c>
      <c r="S12" s="10" t="s">
        <v>77</v>
      </c>
      <c r="U12" s="10" t="s">
        <v>72</v>
      </c>
      <c r="V12" s="10">
        <v>107419</v>
      </c>
      <c r="W12" s="10" t="s">
        <v>78</v>
      </c>
      <c r="X12" s="154">
        <v>27</v>
      </c>
      <c r="Y12" s="10"/>
      <c r="Z12" s="10" t="s">
        <v>77</v>
      </c>
      <c r="AB12" s="10" t="s">
        <v>79</v>
      </c>
      <c r="AC12" s="84">
        <v>1</v>
      </c>
      <c r="AD12" s="10" t="s">
        <v>80</v>
      </c>
      <c r="AE12" s="10"/>
      <c r="AF12" s="10"/>
      <c r="AG12" s="10"/>
    </row>
    <row r="13" spans="2:33">
      <c r="B13" s="141"/>
      <c r="D13" s="10" t="s">
        <v>81</v>
      </c>
      <c r="E13" s="135" t="s">
        <v>82</v>
      </c>
      <c r="F13" s="135">
        <v>-0.38484859999999999</v>
      </c>
      <c r="G13" s="112">
        <v>101675</v>
      </c>
      <c r="I13" s="88">
        <f>VLOOKUP(G13,'[1]TDS data'!$C$4:$H$367,6,FALSE)</f>
        <v>82.357589270299769</v>
      </c>
      <c r="J13" s="10" t="s">
        <v>75</v>
      </c>
      <c r="K13" s="83">
        <f>VLOOKUP(D13,[4]Summary!$A$4:$D$341,4,FALSE)</f>
        <v>0.04</v>
      </c>
      <c r="L13" s="10" t="s">
        <v>75</v>
      </c>
      <c r="M13" s="10" t="s">
        <v>76</v>
      </c>
      <c r="N13" s="10" t="str">
        <f>VLOOKUP(D13,[5]Sheet1!$A$2:$G$367,7,FALSE)</f>
        <v>SB Cphos</v>
      </c>
      <c r="P13" s="10" t="str">
        <f>VLOOKUP(G13,'[3]All screens'!$C$4:$S$371,17,FALSE)</f>
        <v>Y</v>
      </c>
      <c r="Q13" s="10" t="s">
        <v>72</v>
      </c>
      <c r="R13" s="10" t="s">
        <v>83</v>
      </c>
      <c r="S13" s="10" t="s">
        <v>77</v>
      </c>
      <c r="U13" s="15" t="s">
        <v>83</v>
      </c>
      <c r="V13" s="38"/>
      <c r="W13" s="38" t="s">
        <v>84</v>
      </c>
      <c r="X13" s="154">
        <f>VLOOKUP($G13,'[6]sludge-cess'!$D$1:$W$65536,18,FALSE)*4.5</f>
        <v>27</v>
      </c>
      <c r="Y13" s="10" t="str">
        <f>VLOOKUP($G13,'[6]sludge-cess'!$D$1:$W$65536,20,FALSE)</f>
        <v>Weekly</v>
      </c>
      <c r="Z13" s="10" t="s">
        <v>77</v>
      </c>
      <c r="AB13" s="10" t="str">
        <f>VLOOKUP($D13,'[7]Primary and secondary disposa;'!$A$7:$BS$322,68,FALSE)</f>
        <v>FORD WTW</v>
      </c>
      <c r="AC13" s="152">
        <f>VLOOKUP($D13,'[7]Primary and secondary disposa;'!$A$7:$BS$322,69,FALSE)</f>
        <v>0.74999999999999956</v>
      </c>
      <c r="AD13" s="15" t="s">
        <v>85</v>
      </c>
      <c r="AE13" s="10" t="str">
        <f>VLOOKUP($D13,'[7]Primary and secondary disposa;'!$A$7:$BS$322,70,FALSE)</f>
        <v>GODDARDS GREEN WTW</v>
      </c>
      <c r="AF13" s="152">
        <f>VLOOKUP($D13,'[7]Primary and secondary disposa;'!$A$7:$BS$322,71,FALSE)</f>
        <v>0.16363636363636391</v>
      </c>
      <c r="AG13" s="10"/>
    </row>
    <row r="14" spans="2:33">
      <c r="B14" s="141"/>
      <c r="D14" s="10" t="s">
        <v>86</v>
      </c>
      <c r="E14" s="135" t="s">
        <v>87</v>
      </c>
      <c r="F14" s="135">
        <v>-1.3408897</v>
      </c>
      <c r="G14" s="112">
        <v>102314</v>
      </c>
      <c r="I14" s="88">
        <f>VLOOKUP(G14,'[1]TDS data'!$C$4:$H$367,6,FALSE)</f>
        <v>218.82803162024996</v>
      </c>
      <c r="J14" s="10" t="s">
        <v>75</v>
      </c>
      <c r="K14" s="83">
        <f>VLOOKUP(D14,[4]Summary!$A$4:$D$341,4,FALSE)</f>
        <v>0.06</v>
      </c>
      <c r="L14" s="10" t="s">
        <v>75</v>
      </c>
      <c r="M14" s="10" t="s">
        <v>76</v>
      </c>
      <c r="N14" s="10" t="str">
        <f>VLOOKUP(D14,[5]Sheet1!$A$2:$G$367,7,FALSE)</f>
        <v>CSAS</v>
      </c>
      <c r="P14" s="10" t="str">
        <f>VLOOKUP(G14,'[3]All screens'!$C$4:$S$371,17,FALSE)</f>
        <v>Y</v>
      </c>
      <c r="Q14" s="10" t="s">
        <v>72</v>
      </c>
      <c r="R14" s="10" t="s">
        <v>83</v>
      </c>
      <c r="S14" s="10" t="s">
        <v>77</v>
      </c>
      <c r="U14" s="15" t="s">
        <v>83</v>
      </c>
      <c r="V14" s="38"/>
      <c r="W14" s="38" t="s">
        <v>84</v>
      </c>
      <c r="X14" s="154">
        <f>VLOOKUP($G14,'[6]sludge-cess'!$D$1:$W$65536,18,FALSE)*4.5</f>
        <v>27</v>
      </c>
      <c r="Y14" s="10" t="str">
        <f>VLOOKUP($G14,'[6]sludge-cess'!$D$1:$W$65536,20,FALSE)</f>
        <v>Weekly</v>
      </c>
      <c r="Z14" s="10" t="s">
        <v>77</v>
      </c>
      <c r="AB14" s="10" t="str">
        <f>VLOOKUP($D14,'[7]Primary and secondary disposa;'!$A$7:$BS$322,68,FALSE)</f>
        <v>SLOWHILL COPSE MARCHWOOD WTW</v>
      </c>
      <c r="AC14" s="152">
        <f>VLOOKUP($D14,'[7]Primary and secondary disposa;'!$A$7:$BS$322,69,FALSE)</f>
        <v>0.94610708097154095</v>
      </c>
      <c r="AD14" s="15" t="s">
        <v>85</v>
      </c>
      <c r="AE14" s="10" t="str">
        <f>VLOOKUP($D14,'[7]Primary and secondary disposa;'!$A$7:$BS$322,70,FALSE)</f>
        <v>BUDDS FARM HAVANT WTW</v>
      </c>
      <c r="AF14" s="152">
        <f>VLOOKUP($D14,'[7]Primary and secondary disposa;'!$A$7:$BS$322,71,FALSE)</f>
        <v>5.389291902845901E-2</v>
      </c>
      <c r="AG14" s="10"/>
    </row>
    <row r="15" spans="2:33">
      <c r="B15" s="141"/>
      <c r="D15" s="10" t="s">
        <v>88</v>
      </c>
      <c r="E15" s="135" t="s">
        <v>89</v>
      </c>
      <c r="F15" s="135">
        <v>0.46778128000000002</v>
      </c>
      <c r="G15" s="112">
        <v>101208</v>
      </c>
      <c r="I15" s="88">
        <f>VLOOKUP(G15,'[1]TDS data'!$C$4:$H$367,6,FALSE)</f>
        <v>2411.275748240118</v>
      </c>
      <c r="J15" s="10" t="s">
        <v>75</v>
      </c>
      <c r="K15" s="83">
        <v>0.03</v>
      </c>
      <c r="L15" s="10" t="s">
        <v>75</v>
      </c>
      <c r="M15" s="10" t="s">
        <v>76</v>
      </c>
      <c r="N15" s="10" t="str">
        <f>VLOOKUP(D15,[5]Sheet1!$A$2:$G$367,7,FALSE)</f>
        <v>SB</v>
      </c>
      <c r="P15" s="10" t="str">
        <f>VLOOKUP(G15,'[3]All screens'!$C$4:$S$371,17,FALSE)</f>
        <v>Y</v>
      </c>
      <c r="Q15" s="10" t="s">
        <v>72</v>
      </c>
      <c r="R15" s="10" t="s">
        <v>72</v>
      </c>
      <c r="S15" s="10" t="s">
        <v>77</v>
      </c>
      <c r="U15" s="15" t="s">
        <v>72</v>
      </c>
      <c r="V15" s="10">
        <v>109240</v>
      </c>
      <c r="W15" s="38" t="s">
        <v>90</v>
      </c>
      <c r="X15" s="154">
        <v>27</v>
      </c>
      <c r="Y15" s="10"/>
      <c r="Z15" s="10" t="s">
        <v>77</v>
      </c>
      <c r="AB15" s="10" t="s">
        <v>79</v>
      </c>
      <c r="AC15" s="84">
        <v>1</v>
      </c>
      <c r="AD15" s="10" t="s">
        <v>80</v>
      </c>
      <c r="AE15" s="38"/>
      <c r="AF15" s="10"/>
      <c r="AG15" s="10"/>
    </row>
    <row r="16" spans="2:33">
      <c r="B16" s="141"/>
      <c r="D16" s="10" t="s">
        <v>91</v>
      </c>
      <c r="E16" s="135" t="s">
        <v>92</v>
      </c>
      <c r="F16" s="135">
        <v>1.111262E-2</v>
      </c>
      <c r="G16" s="112">
        <v>101886</v>
      </c>
      <c r="I16" s="88">
        <f>VLOOKUP(G16,'[1]TDS data'!$C$4:$H$367,6,FALSE)</f>
        <v>78.380831742905372</v>
      </c>
      <c r="J16" s="10" t="s">
        <v>75</v>
      </c>
      <c r="K16" s="83">
        <f>VLOOKUP(D16,[4]Summary!$A$4:$D$341,4,FALSE)</f>
        <v>3.5000000000000003E-2</v>
      </c>
      <c r="L16" s="10" t="s">
        <v>75</v>
      </c>
      <c r="M16" s="10" t="s">
        <v>76</v>
      </c>
      <c r="N16" s="10" t="str">
        <f>VLOOKUP(D16,[5]Sheet1!$A$2:$G$367,7,FALSE)</f>
        <v>SB</v>
      </c>
      <c r="P16" s="10" t="str">
        <f>VLOOKUP(G16,'[3]All screens'!$C$4:$S$371,17,FALSE)</f>
        <v>Y</v>
      </c>
      <c r="Q16" s="10" t="s">
        <v>72</v>
      </c>
      <c r="R16" s="10" t="s">
        <v>83</v>
      </c>
      <c r="S16" s="10" t="s">
        <v>77</v>
      </c>
      <c r="U16" s="15" t="s">
        <v>83</v>
      </c>
      <c r="V16" s="38"/>
      <c r="W16" s="38" t="s">
        <v>84</v>
      </c>
      <c r="X16" s="154">
        <f>VLOOKUP($G16,'[6]sludge-cess'!$D$1:$W$65536,18,FALSE)*4.5</f>
        <v>27</v>
      </c>
      <c r="Y16" s="10" t="str">
        <f>VLOOKUP($G16,'[6]sludge-cess'!$D$1:$W$65536,20,FALSE)</f>
        <v>Weekly</v>
      </c>
      <c r="Z16" s="10" t="s">
        <v>77</v>
      </c>
      <c r="AB16" s="10" t="str">
        <f>VLOOKUP($D16,'[7]Primary and secondary disposa;'!$A$7:$BS$322,68,FALSE)</f>
        <v>HAILSHAM NORTH WTW</v>
      </c>
      <c r="AC16" s="152">
        <f>VLOOKUP($D16,'[7]Primary and secondary disposa;'!$A$7:$BS$322,69,FALSE)</f>
        <v>0.96831476323119758</v>
      </c>
      <c r="AD16" s="38" t="s">
        <v>85</v>
      </c>
      <c r="AE16" s="10" t="str">
        <f>VLOOKUP($D16,'[7]Primary and secondary disposa;'!$A$7:$BS$322,70,FALSE)</f>
        <v>SCAYNES HILL WTW</v>
      </c>
      <c r="AF16" s="152">
        <f>VLOOKUP($D16,'[7]Primary and secondary disposa;'!$A$7:$BS$322,71,FALSE)</f>
        <v>3.1685236768802361E-2</v>
      </c>
      <c r="AG16" s="10"/>
    </row>
    <row r="17" spans="2:33">
      <c r="B17" s="141"/>
      <c r="D17" s="10" t="s">
        <v>93</v>
      </c>
      <c r="E17" s="135" t="s">
        <v>94</v>
      </c>
      <c r="F17" s="135">
        <v>-1.3778668000000001</v>
      </c>
      <c r="G17" s="112">
        <v>103056</v>
      </c>
      <c r="I17" s="88">
        <f>VLOOKUP(G17,'[1]TDS data'!$C$4:$H$367,6,FALSE)</f>
        <v>85.94150343757596</v>
      </c>
      <c r="J17" s="10" t="s">
        <v>75</v>
      </c>
      <c r="K17" s="83">
        <f>VLOOKUP(D17,[4]Summary!$A$4:$D$341,4,FALSE)</f>
        <v>0.04</v>
      </c>
      <c r="L17" s="10" t="s">
        <v>75</v>
      </c>
      <c r="M17" s="10" t="s">
        <v>76</v>
      </c>
      <c r="N17" s="10" t="str">
        <f>VLOOKUP(D17,[5]Sheet1!$A$2:$G$367,7,FALSE)</f>
        <v>SB Cphos</v>
      </c>
      <c r="P17" s="10" t="str">
        <f>VLOOKUP(G17,'[3]All screens'!$C$4:$S$371,17,FALSE)</f>
        <v>Y</v>
      </c>
      <c r="Q17" s="10" t="s">
        <v>83</v>
      </c>
      <c r="R17" s="10" t="s">
        <v>83</v>
      </c>
      <c r="S17" s="10" t="s">
        <v>77</v>
      </c>
      <c r="U17" s="15" t="s">
        <v>83</v>
      </c>
      <c r="V17" s="38"/>
      <c r="W17" s="38" t="s">
        <v>84</v>
      </c>
      <c r="X17" s="154">
        <f>VLOOKUP($G17,'[6]sludge-cess'!$D$1:$W$65536,18,FALSE)*4.5</f>
        <v>27</v>
      </c>
      <c r="Y17" s="10" t="str">
        <f>VLOOKUP($G17,'[6]sludge-cess'!$D$1:$W$65536,20,FALSE)</f>
        <v>Weekly</v>
      </c>
      <c r="Z17" s="10" t="s">
        <v>77</v>
      </c>
      <c r="AB17" s="10" t="str">
        <f>VLOOKUP($D17,'[7]Primary and secondary disposa;'!$A$7:$BS$322,68,FALSE)</f>
        <v>FULLERTON WTW</v>
      </c>
      <c r="AC17" s="152">
        <f>VLOOKUP($D17,'[7]Primary and secondary disposa;'!$A$7:$BS$322,69,FALSE)</f>
        <v>0.51669370453712915</v>
      </c>
      <c r="AD17" s="15" t="s">
        <v>85</v>
      </c>
      <c r="AE17" s="10" t="str">
        <f>VLOOKUP($D17,'[7]Primary and secondary disposa;'!$A$7:$BS$322,70,FALSE)</f>
        <v>SLOWHILL COPSE MARCHWOOD WTW</v>
      </c>
      <c r="AF17" s="152">
        <f>VLOOKUP($D17,'[7]Primary and secondary disposa;'!$A$7:$BS$322,71,FALSE)</f>
        <v>0.43092260191532789</v>
      </c>
      <c r="AG17" s="10"/>
    </row>
    <row r="18" spans="2:33">
      <c r="B18" s="141"/>
      <c r="D18" s="10" t="s">
        <v>95</v>
      </c>
      <c r="E18" s="135" t="s">
        <v>96</v>
      </c>
      <c r="F18" s="135">
        <v>0.49905371999999998</v>
      </c>
      <c r="G18" s="112">
        <v>102534</v>
      </c>
      <c r="I18" s="88">
        <f>VLOOKUP(G18,'[1]TDS data'!$C$4:$H$367,6,FALSE)</f>
        <v>154.90223376668871</v>
      </c>
      <c r="J18" s="10" t="s">
        <v>75</v>
      </c>
      <c r="K18" s="83">
        <f>VLOOKUP(D18,[4]Summary!$A$4:$D$341,4,FALSE)</f>
        <v>0.05</v>
      </c>
      <c r="L18" s="10" t="s">
        <v>75</v>
      </c>
      <c r="M18" s="10" t="s">
        <v>76</v>
      </c>
      <c r="N18" s="10" t="str">
        <f>VLOOKUP(D18,[5]Sheet1!$A$2:$G$367,7,FALSE)</f>
        <v>SB Cphos</v>
      </c>
      <c r="P18" s="10" t="str">
        <f>VLOOKUP(G18,'[3]All screens'!$C$4:$S$371,17,FALSE)</f>
        <v>Y</v>
      </c>
      <c r="Q18" s="10" t="s">
        <v>72</v>
      </c>
      <c r="R18" s="10" t="s">
        <v>83</v>
      </c>
      <c r="S18" s="10" t="s">
        <v>77</v>
      </c>
      <c r="U18" s="15" t="s">
        <v>83</v>
      </c>
      <c r="V18" s="38"/>
      <c r="W18" s="38" t="s">
        <v>84</v>
      </c>
      <c r="X18" s="154">
        <f>VLOOKUP($G18,'[6]sludge-cess'!$D$1:$W$65536,18,FALSE)*4.5</f>
        <v>18</v>
      </c>
      <c r="Y18" s="10" t="str">
        <f>VLOOKUP($G18,'[6]sludge-cess'!$D$1:$W$65536,20,FALSE)</f>
        <v>Weekly</v>
      </c>
      <c r="Z18" s="10" t="s">
        <v>77</v>
      </c>
      <c r="AB18" s="10" t="str">
        <f>VLOOKUP($D18,'[7]Primary and secondary disposa;'!$A$7:$BS$322,68,FALSE)</f>
        <v>ASHFORD WTW</v>
      </c>
      <c r="AC18" s="152">
        <f>VLOOKUP($D18,'[7]Primary and secondary disposa;'!$A$7:$BS$322,69,FALSE)</f>
        <v>0.75394436542850418</v>
      </c>
      <c r="AD18" s="15" t="s">
        <v>85</v>
      </c>
      <c r="AE18" s="10" t="str">
        <f>VLOOKUP($D18,'[7]Primary and secondary disposa;'!$A$7:$BS$322,70,FALSE)</f>
        <v>HAILSHAM NORTH WTW</v>
      </c>
      <c r="AF18" s="152">
        <f>VLOOKUP($D18,'[7]Primary and secondary disposa;'!$A$7:$BS$322,71,FALSE)</f>
        <v>0.24304567856316062</v>
      </c>
      <c r="AG18" s="10"/>
    </row>
    <row r="19" spans="2:33">
      <c r="B19" s="141"/>
      <c r="D19" s="10" t="s">
        <v>97</v>
      </c>
      <c r="E19" s="135" t="s">
        <v>98</v>
      </c>
      <c r="F19" s="135">
        <v>0.50846324099999995</v>
      </c>
      <c r="G19" s="112">
        <v>107431</v>
      </c>
      <c r="I19" s="88">
        <f>VLOOKUP(G19,'[1]TDS data'!$C$4:$H$367,6,FALSE)</f>
        <v>3029.3821899895393</v>
      </c>
      <c r="J19" s="10" t="s">
        <v>75</v>
      </c>
      <c r="K19" s="83">
        <v>0.03</v>
      </c>
      <c r="L19" s="10" t="s">
        <v>75</v>
      </c>
      <c r="M19" s="10" t="s">
        <v>76</v>
      </c>
      <c r="N19" s="10" t="str">
        <f>VLOOKUP(D19,[5]Sheet1!$A$2:$G$367,7,FALSE)</f>
        <v>SAS</v>
      </c>
      <c r="P19" s="10" t="str">
        <f>VLOOKUP(G19,'[3]All screens'!$C$4:$S$371,17,FALSE)</f>
        <v>Y</v>
      </c>
      <c r="Q19" s="10" t="s">
        <v>72</v>
      </c>
      <c r="R19" s="10" t="s">
        <v>83</v>
      </c>
      <c r="S19" s="10" t="s">
        <v>77</v>
      </c>
      <c r="U19" s="15" t="s">
        <v>72</v>
      </c>
      <c r="V19" s="10">
        <v>107432</v>
      </c>
      <c r="W19" s="38" t="s">
        <v>90</v>
      </c>
      <c r="X19" s="154">
        <v>27</v>
      </c>
      <c r="Y19" s="10"/>
      <c r="Z19" s="10" t="s">
        <v>77</v>
      </c>
      <c r="AB19" s="10" t="s">
        <v>79</v>
      </c>
      <c r="AC19" s="84">
        <v>1</v>
      </c>
      <c r="AD19" s="10" t="s">
        <v>80</v>
      </c>
      <c r="AE19" s="38"/>
      <c r="AF19" s="10"/>
      <c r="AG19" s="10"/>
    </row>
    <row r="20" spans="2:33">
      <c r="B20" s="141"/>
      <c r="D20" s="10" t="s">
        <v>99</v>
      </c>
      <c r="E20" s="135" t="s">
        <v>100</v>
      </c>
      <c r="F20" s="135">
        <v>0.23200101000000001</v>
      </c>
      <c r="G20" s="112">
        <v>102931</v>
      </c>
      <c r="I20" s="88">
        <f>VLOOKUP(G20,'[1]TDS data'!$C$4:$H$367,6,FALSE)</f>
        <v>256.41552982453413</v>
      </c>
      <c r="J20" s="10" t="s">
        <v>75</v>
      </c>
      <c r="K20" s="83">
        <f>VLOOKUP(D20,[4]Summary!$A$4:$D$341,4,FALSE)</f>
        <v>0.05</v>
      </c>
      <c r="L20" s="10" t="s">
        <v>75</v>
      </c>
      <c r="M20" s="10" t="s">
        <v>76</v>
      </c>
      <c r="N20" s="10" t="str">
        <f>VLOOKUP(D20,[5]Sheet1!$A$2:$G$367,7,FALSE)</f>
        <v>SB</v>
      </c>
      <c r="P20" s="10" t="str">
        <f>VLOOKUP(G20,'[3]All screens'!$C$4:$S$371,17,FALSE)</f>
        <v>Y</v>
      </c>
      <c r="Q20" s="10" t="s">
        <v>72</v>
      </c>
      <c r="R20" s="10" t="s">
        <v>83</v>
      </c>
      <c r="S20" s="10" t="s">
        <v>77</v>
      </c>
      <c r="U20" s="15" t="s">
        <v>83</v>
      </c>
      <c r="V20" s="38"/>
      <c r="W20" s="38" t="s">
        <v>84</v>
      </c>
      <c r="X20" s="154">
        <f>VLOOKUP($G20,'[6]sludge-cess'!$D$1:$W$65536,18,FALSE)*4.5</f>
        <v>13.5</v>
      </c>
      <c r="Y20" s="10" t="str">
        <f>VLOOKUP($G20,'[6]sludge-cess'!$D$1:$W$65536,20,FALSE)</f>
        <v>Weekly</v>
      </c>
      <c r="Z20" s="10" t="s">
        <v>77</v>
      </c>
      <c r="AB20" s="10" t="str">
        <f>VLOOKUP($D20,'[7]Primary and secondary disposa;'!$A$7:$BS$322,68,FALSE)</f>
        <v>HAM HILL WTW</v>
      </c>
      <c r="AC20" s="152">
        <f>VLOOKUP($D20,'[7]Primary and secondary disposa;'!$A$7:$BS$322,69,FALSE)</f>
        <v>0.45286885245901576</v>
      </c>
      <c r="AD20" s="15" t="s">
        <v>85</v>
      </c>
      <c r="AE20" s="10" t="str">
        <f>VLOOKUP($D20,'[7]Primary and secondary disposa;'!$A$7:$BS$322,70,FALSE)</f>
        <v>MOTNEY HILL WTW</v>
      </c>
      <c r="AF20" s="152">
        <f>VLOOKUP($D20,'[7]Primary and secondary disposa;'!$A$7:$BS$322,71,FALSE)</f>
        <v>0.27868852459016397</v>
      </c>
      <c r="AG20" s="10"/>
    </row>
    <row r="21" spans="2:33">
      <c r="B21" s="141"/>
      <c r="D21" s="10" t="s">
        <v>101</v>
      </c>
      <c r="E21" s="135" t="s">
        <v>102</v>
      </c>
      <c r="F21" s="135">
        <v>0.63867819000000003</v>
      </c>
      <c r="G21" s="112">
        <v>100627</v>
      </c>
      <c r="I21" s="88">
        <f>VLOOKUP(G21,'[1]TDS data'!$C$4:$H$367,6,FALSE)</f>
        <v>54.160819377031174</v>
      </c>
      <c r="J21" s="10" t="s">
        <v>75</v>
      </c>
      <c r="K21" s="83">
        <f>VLOOKUP(D21,[4]Summary!$A$4:$D$341,4,FALSE)</f>
        <v>0.03</v>
      </c>
      <c r="L21" s="10" t="s">
        <v>75</v>
      </c>
      <c r="M21" s="10" t="s">
        <v>76</v>
      </c>
      <c r="N21" s="10" t="str">
        <f>VLOOKUP(D21,[5]Sheet1!$A$2:$G$367,7,FALSE)</f>
        <v>SB Cphos</v>
      </c>
      <c r="P21" s="10" t="str">
        <f>VLOOKUP(G21,'[3]All screens'!$C$4:$S$371,17,FALSE)</f>
        <v>Y</v>
      </c>
      <c r="Q21" s="10" t="s">
        <v>72</v>
      </c>
      <c r="R21" s="10" t="s">
        <v>83</v>
      </c>
      <c r="S21" s="10" t="s">
        <v>77</v>
      </c>
      <c r="U21" s="15" t="s">
        <v>83</v>
      </c>
      <c r="V21" s="38"/>
      <c r="W21" s="38" t="s">
        <v>84</v>
      </c>
      <c r="X21" s="154">
        <f>VLOOKUP($G21,'[6]sludge-cess'!$D$1:$W$65536,18,FALSE)*4.5</f>
        <v>18</v>
      </c>
      <c r="Y21" s="10" t="str">
        <f>VLOOKUP($G21,'[6]sludge-cess'!$D$1:$W$65536,20,FALSE)</f>
        <v>Weekly</v>
      </c>
      <c r="Z21" s="10" t="s">
        <v>77</v>
      </c>
      <c r="AB21" s="10" t="str">
        <f>VLOOKUP($D21,'[7]Primary and secondary disposa;'!$A$7:$BS$322,68,FALSE)</f>
        <v>ASHFORD WTW</v>
      </c>
      <c r="AC21" s="152">
        <f>VLOOKUP($D21,'[7]Primary and secondary disposa;'!$A$7:$BS$322,69,FALSE)</f>
        <v>0.60419348905646397</v>
      </c>
      <c r="AD21" s="38" t="s">
        <v>85</v>
      </c>
      <c r="AE21" s="10" t="str">
        <f>VLOOKUP($D21,'[7]Primary and secondary disposa;'!$A$7:$BS$322,70,FALSE)</f>
        <v>MOTNEY HILL WTW</v>
      </c>
      <c r="AF21" s="152">
        <f>VLOOKUP($D21,'[7]Primary and secondary disposa;'!$A$7:$BS$322,71,FALSE)</f>
        <v>0.34309361780393688</v>
      </c>
      <c r="AG21" s="10"/>
    </row>
    <row r="22" spans="2:33">
      <c r="B22" s="141"/>
      <c r="D22" s="10" t="s">
        <v>103</v>
      </c>
      <c r="E22" s="135" t="s">
        <v>104</v>
      </c>
      <c r="F22" s="135">
        <v>-0.46533350000000001</v>
      </c>
      <c r="G22" s="112">
        <v>101238</v>
      </c>
      <c r="I22" s="88">
        <f>VLOOKUP(G22,'[1]TDS data'!$C$4:$H$367,6,FALSE)</f>
        <v>199.04465443929544</v>
      </c>
      <c r="J22" s="10" t="s">
        <v>75</v>
      </c>
      <c r="K22" s="83">
        <f>VLOOKUP(D22,[4]Summary!$A$4:$D$341,4,FALSE)</f>
        <v>2.3E-2</v>
      </c>
      <c r="L22" s="10" t="s">
        <v>75</v>
      </c>
      <c r="M22" s="10" t="s">
        <v>76</v>
      </c>
      <c r="N22" s="10" t="str">
        <f>VLOOKUP(D22,[5]Sheet1!$A$2:$G$367,7,FALSE)</f>
        <v>SB Cphos</v>
      </c>
      <c r="P22" s="10" t="str">
        <f>VLOOKUP(G22,'[3]All screens'!$C$4:$S$371,17,FALSE)</f>
        <v>Y</v>
      </c>
      <c r="Q22" s="10" t="s">
        <v>72</v>
      </c>
      <c r="R22" s="10" t="s">
        <v>83</v>
      </c>
      <c r="S22" s="10" t="s">
        <v>77</v>
      </c>
      <c r="U22" s="15" t="s">
        <v>83</v>
      </c>
      <c r="V22" s="38"/>
      <c r="W22" s="38" t="s">
        <v>84</v>
      </c>
      <c r="X22" s="154">
        <f>VLOOKUP($G22,'[6]sludge-cess'!$D$1:$W$65536,18,FALSE)*4.5</f>
        <v>27</v>
      </c>
      <c r="Y22" s="10" t="str">
        <f>VLOOKUP($G22,'[6]sludge-cess'!$D$1:$W$65536,20,FALSE)</f>
        <v>Weekly</v>
      </c>
      <c r="Z22" s="10" t="s">
        <v>77</v>
      </c>
      <c r="AB22" s="10" t="str">
        <f>VLOOKUP($D22,'[7]Primary and secondary disposa;'!$A$7:$BS$322,68,FALSE)</f>
        <v>BUDDS FARM HAVANT WTW</v>
      </c>
      <c r="AC22" s="152">
        <f>VLOOKUP($D22,'[7]Primary and secondary disposa;'!$A$7:$BS$322,69,FALSE)</f>
        <v>0.49530278475454892</v>
      </c>
      <c r="AD22" s="15" t="s">
        <v>85</v>
      </c>
      <c r="AE22" s="10" t="str">
        <f>VLOOKUP($D22,'[7]Primary and secondary disposa;'!$A$7:$BS$322,70,FALSE)</f>
        <v>FORD WTW</v>
      </c>
      <c r="AF22" s="152">
        <f>VLOOKUP($D22,'[7]Primary and secondary disposa;'!$A$7:$BS$322,71,FALSE)</f>
        <v>0.31874882973159774</v>
      </c>
      <c r="AG22" s="10"/>
    </row>
    <row r="23" spans="2:33">
      <c r="B23" s="141"/>
      <c r="D23" s="10" t="s">
        <v>105</v>
      </c>
      <c r="E23" s="135" t="s">
        <v>106</v>
      </c>
      <c r="F23" s="135">
        <v>-1.2296955000000001</v>
      </c>
      <c r="G23" s="112">
        <v>100041</v>
      </c>
      <c r="I23" s="88">
        <f>VLOOKUP(G23,'[1]TDS data'!$C$4:$H$367,6,FALSE)</f>
        <v>391.54888443306305</v>
      </c>
      <c r="J23" s="10" t="s">
        <v>75</v>
      </c>
      <c r="K23" s="83">
        <f>VLOOKUP(D23,[4]Summary!$A$4:$D$341,4,FALSE)</f>
        <v>5.1999999999999998E-2</v>
      </c>
      <c r="L23" s="10" t="s">
        <v>75</v>
      </c>
      <c r="M23" s="10" t="s">
        <v>76</v>
      </c>
      <c r="N23" s="10" t="str">
        <f>VLOOKUP(D23,[5]Sheet1!$A$2:$G$367,7,FALSE)</f>
        <v>SB Cphos</v>
      </c>
      <c r="P23" s="10" t="str">
        <f>VLOOKUP(G23,'[3]All screens'!$C$4:$S$371,17,FALSE)</f>
        <v>N</v>
      </c>
      <c r="Q23" s="10" t="s">
        <v>83</v>
      </c>
      <c r="R23" s="10" t="s">
        <v>83</v>
      </c>
      <c r="S23" s="10" t="s">
        <v>77</v>
      </c>
      <c r="U23" s="15" t="s">
        <v>83</v>
      </c>
      <c r="V23" s="38"/>
      <c r="W23" s="38" t="s">
        <v>84</v>
      </c>
      <c r="X23" s="154">
        <f>VLOOKUP($G23,'[6]sludge-cess'!$D$1:$W$65536,18,FALSE)*4.5</f>
        <v>27</v>
      </c>
      <c r="Y23" s="10" t="str">
        <f>VLOOKUP($G23,'[6]sludge-cess'!$D$1:$W$65536,20,FALSE)</f>
        <v>Weekly</v>
      </c>
      <c r="Z23" s="10" t="s">
        <v>77</v>
      </c>
      <c r="AB23" s="10" t="str">
        <f>VLOOKUP($D23,'[7]Primary and secondary disposa;'!$A$7:$BS$322,68,FALSE)</f>
        <v>SLOWHILL COPSE MARCHWOOD WTW</v>
      </c>
      <c r="AC23" s="152">
        <f>VLOOKUP($D23,'[7]Primary and secondary disposa;'!$A$7:$BS$322,69,FALSE)</f>
        <v>0.70694441130385732</v>
      </c>
      <c r="AD23" s="15" t="s">
        <v>85</v>
      </c>
      <c r="AE23" s="10" t="str">
        <f>VLOOKUP($D23,'[7]Primary and secondary disposa;'!$A$7:$BS$322,70,FALSE)</f>
        <v>BUDDS FARM HAVANT WTW</v>
      </c>
      <c r="AF23" s="152">
        <f>VLOOKUP($D23,'[7]Primary and secondary disposa;'!$A$7:$BS$322,71,FALSE)</f>
        <v>0.25797959070048559</v>
      </c>
      <c r="AG23" s="10"/>
    </row>
    <row r="24" spans="2:33">
      <c r="B24" s="141"/>
      <c r="D24" s="10" t="s">
        <v>107</v>
      </c>
      <c r="E24" s="135" t="s">
        <v>108</v>
      </c>
      <c r="F24" s="135">
        <v>-0.85397940000000006</v>
      </c>
      <c r="G24" s="112">
        <v>100609</v>
      </c>
      <c r="I24" s="88">
        <f>VLOOKUP(G24,'[1]TDS data'!$C$4:$H$367,6,FALSE)</f>
        <v>78.678616985597003</v>
      </c>
      <c r="J24" s="10" t="s">
        <v>75</v>
      </c>
      <c r="K24" s="83">
        <f>VLOOKUP(D24,[4]Summary!$A$4:$D$341,4,FALSE)</f>
        <v>0.04</v>
      </c>
      <c r="L24" s="10" t="s">
        <v>75</v>
      </c>
      <c r="M24" s="10" t="s">
        <v>76</v>
      </c>
      <c r="N24" s="10" t="str">
        <f>VLOOKUP(D24,[5]Sheet1!$A$2:$G$367,7,FALSE)</f>
        <v>SB</v>
      </c>
      <c r="P24" s="10" t="str">
        <f>VLOOKUP(G24,'[3]All screens'!$C$4:$S$371,17,FALSE)</f>
        <v>Y</v>
      </c>
      <c r="Q24" s="10" t="s">
        <v>83</v>
      </c>
      <c r="R24" s="10" t="s">
        <v>83</v>
      </c>
      <c r="S24" s="10" t="s">
        <v>77</v>
      </c>
      <c r="U24" s="15" t="s">
        <v>83</v>
      </c>
      <c r="V24" s="38"/>
      <c r="W24" s="38" t="s">
        <v>84</v>
      </c>
      <c r="X24" s="154">
        <f>VLOOKUP($G24,'[6]sludge-cess'!$D$1:$W$65536,18,FALSE)*4.5</f>
        <v>18</v>
      </c>
      <c r="Y24" s="10" t="str">
        <f>VLOOKUP($G24,'[6]sludge-cess'!$D$1:$W$65536,20,FALSE)</f>
        <v>Weekly</v>
      </c>
      <c r="Z24" s="10" t="s">
        <v>77</v>
      </c>
      <c r="AB24" s="10" t="str">
        <f>VLOOKUP($D24,'[7]Primary and secondary disposa;'!$A$7:$BS$322,68,FALSE)</f>
        <v>BUDDS FARM HAVANT WTW</v>
      </c>
      <c r="AC24" s="152">
        <f>VLOOKUP($D24,'[7]Primary and secondary disposa;'!$A$7:$BS$322,69,FALSE)</f>
        <v>0.96491228070175439</v>
      </c>
      <c r="AD24" s="15" t="s">
        <v>85</v>
      </c>
      <c r="AE24" s="10" t="str">
        <f>VLOOKUP($D24,'[7]Primary and secondary disposa;'!$A$7:$BS$322,70,FALSE)</f>
        <v>FORD WTW</v>
      </c>
      <c r="AF24" s="152">
        <f>VLOOKUP($D24,'[7]Primary and secondary disposa;'!$A$7:$BS$322,71,FALSE)</f>
        <v>1.7543859649122875E-2</v>
      </c>
      <c r="AG24" s="10"/>
    </row>
    <row r="25" spans="2:33">
      <c r="B25" s="141"/>
      <c r="D25" s="10" t="s">
        <v>109</v>
      </c>
      <c r="E25" s="135" t="s">
        <v>110</v>
      </c>
      <c r="F25" s="135">
        <v>-1.5603473999999999</v>
      </c>
      <c r="G25" s="112">
        <v>102387</v>
      </c>
      <c r="I25" s="88">
        <f>VLOOKUP(G25,'[1]TDS data'!$C$4:$H$367,6,FALSE)</f>
        <v>90.364199474178037</v>
      </c>
      <c r="J25" s="10" t="s">
        <v>75</v>
      </c>
      <c r="K25" s="83">
        <f>VLOOKUP(D25,[4]Summary!$A$4:$D$341,4,FALSE)</f>
        <v>0.02</v>
      </c>
      <c r="L25" s="10" t="s">
        <v>75</v>
      </c>
      <c r="M25" s="10" t="s">
        <v>76</v>
      </c>
      <c r="N25" s="10" t="str">
        <f>VLOOKUP(D25,[5]Sheet1!$A$2:$G$367,7,FALSE)</f>
        <v>SB Cphos</v>
      </c>
      <c r="P25" s="10" t="str">
        <f>VLOOKUP(G25,'[3]All screens'!$C$4:$S$371,17,FALSE)</f>
        <v>Y</v>
      </c>
      <c r="Q25" s="10" t="s">
        <v>83</v>
      </c>
      <c r="R25" s="10" t="s">
        <v>83</v>
      </c>
      <c r="S25" s="10" t="s">
        <v>77</v>
      </c>
      <c r="U25" s="15" t="s">
        <v>83</v>
      </c>
      <c r="V25" s="38"/>
      <c r="W25" s="38" t="s">
        <v>84</v>
      </c>
      <c r="X25" s="154">
        <f>VLOOKUP($G25,'[6]sludge-cess'!$D$1:$W$65536,18,FALSE)*4.5</f>
        <v>18</v>
      </c>
      <c r="Y25" s="10" t="str">
        <f>VLOOKUP($G25,'[6]sludge-cess'!$D$1:$W$65536,20,FALSE)</f>
        <v>Weekly</v>
      </c>
      <c r="Z25" s="10" t="s">
        <v>77</v>
      </c>
      <c r="AB25" s="10" t="str">
        <f>VLOOKUP($D25,'[7]Primary and secondary disposa;'!$A$7:$BS$322,68,FALSE)</f>
        <v>SLOWHILL COPSE MARCHWOOD WTW</v>
      </c>
      <c r="AC25" s="152">
        <f>VLOOKUP($D25,'[7]Primary and secondary disposa;'!$A$7:$BS$322,69,FALSE)</f>
        <v>0.96317678264939932</v>
      </c>
      <c r="AD25" s="15" t="s">
        <v>85</v>
      </c>
      <c r="AE25" s="10" t="str">
        <f>VLOOKUP($D25,'[7]Primary and secondary disposa;'!$A$7:$BS$322,70,FALSE)</f>
        <v>BUDDS FARM HAVANT WTW</v>
      </c>
      <c r="AF25" s="152">
        <f>VLOOKUP($D25,'[7]Primary and secondary disposa;'!$A$7:$BS$322,71,FALSE)</f>
        <v>3.5048369480418097E-2</v>
      </c>
      <c r="AG25" s="10"/>
    </row>
    <row r="26" spans="2:33">
      <c r="B26" s="141"/>
      <c r="D26" s="10" t="s">
        <v>111</v>
      </c>
      <c r="E26" s="135" t="s">
        <v>112</v>
      </c>
      <c r="F26" s="135">
        <v>1.26337553</v>
      </c>
      <c r="G26" s="112">
        <v>100206</v>
      </c>
      <c r="I26" s="88">
        <f>VLOOKUP(G26,'[1]TDS data'!$C$4:$H$367,6,FALSE)</f>
        <v>3015.3638292411501</v>
      </c>
      <c r="J26" s="10" t="s">
        <v>75</v>
      </c>
      <c r="K26" s="83">
        <v>0.03</v>
      </c>
      <c r="L26" s="10" t="s">
        <v>75</v>
      </c>
      <c r="M26" s="10" t="s">
        <v>76</v>
      </c>
      <c r="N26" s="10" t="str">
        <f>VLOOKUP(D26,[5]Sheet1!$A$2:$G$367,7,FALSE)</f>
        <v>SAS</v>
      </c>
      <c r="P26" s="10" t="str">
        <f>VLOOKUP(G26,'[3]All screens'!$C$4:$S$371,17,FALSE)</f>
        <v>Y</v>
      </c>
      <c r="Q26" s="10" t="s">
        <v>72</v>
      </c>
      <c r="R26" s="10" t="s">
        <v>83</v>
      </c>
      <c r="S26" s="10" t="s">
        <v>77</v>
      </c>
      <c r="U26" s="15" t="s">
        <v>83</v>
      </c>
      <c r="V26" s="10"/>
      <c r="W26" s="38" t="s">
        <v>84</v>
      </c>
      <c r="X26" s="154">
        <f>VLOOKUP($G26,'[6]sludge-cess'!$D$1:$W$65536,18,FALSE)*4.5</f>
        <v>27</v>
      </c>
      <c r="Y26" s="10" t="str">
        <f>VLOOKUP($G26,'[6]sludge-cess'!$D$1:$W$65536,20,FALSE)</f>
        <v>AD HOC</v>
      </c>
      <c r="Z26" s="10" t="s">
        <v>77</v>
      </c>
      <c r="AB26" s="10" t="str">
        <f>VLOOKUP($D26,'[8]Primary and secondary locations'!$A$7:$AI$22,32,FALSE)</f>
        <v>ASHFORD STC</v>
      </c>
      <c r="AC26" s="152">
        <f>VLOOKUP($D26,'[8]Primary and secondary locations'!$A$7:$AI$22,33,FALSE)</f>
        <v>0.71115539535074868</v>
      </c>
      <c r="AD26" s="15" t="s">
        <v>113</v>
      </c>
      <c r="AE26" s="10" t="str">
        <f>VLOOKUP($D26,'[8]Primary and secondary locations'!$A$7:$AI$22,34,FALSE)</f>
        <v>MOTNEY HILL STC</v>
      </c>
      <c r="AF26" s="152">
        <f>VLOOKUP($D26,'[8]Primary and secondary locations'!$A$7:$AI$22,35,FALSE)</f>
        <v>0.15510353569782601</v>
      </c>
      <c r="AG26" s="10"/>
    </row>
    <row r="27" spans="2:33">
      <c r="B27" s="141"/>
      <c r="D27" s="10" t="s">
        <v>114</v>
      </c>
      <c r="E27" s="135" t="s">
        <v>115</v>
      </c>
      <c r="F27" s="135">
        <v>-0.99561412999999999</v>
      </c>
      <c r="G27" s="112">
        <v>102480</v>
      </c>
      <c r="I27" s="88">
        <f>VLOOKUP(G27,'[1]TDS data'!$C$4:$H$367,6,FALSE)</f>
        <v>8853.9366256414687</v>
      </c>
      <c r="J27" s="10" t="s">
        <v>75</v>
      </c>
      <c r="K27" s="83">
        <v>0.03</v>
      </c>
      <c r="L27" s="10" t="s">
        <v>75</v>
      </c>
      <c r="M27" s="10" t="s">
        <v>76</v>
      </c>
      <c r="N27" s="10" t="str">
        <f>VLOOKUP(D27,[5]Sheet1!$A$2:$G$367,7,FALSE)</f>
        <v>SAS</v>
      </c>
      <c r="P27" s="10" t="str">
        <f>VLOOKUP(G27,'[3]All screens'!$C$4:$S$371,17,FALSE)</f>
        <v>Y</v>
      </c>
      <c r="Q27" s="10" t="s">
        <v>72</v>
      </c>
      <c r="R27" s="10" t="s">
        <v>83</v>
      </c>
      <c r="S27" s="10" t="s">
        <v>77</v>
      </c>
      <c r="U27" s="15" t="s">
        <v>72</v>
      </c>
      <c r="V27" s="10">
        <v>108912</v>
      </c>
      <c r="W27" s="38" t="s">
        <v>90</v>
      </c>
      <c r="X27" s="154">
        <v>27</v>
      </c>
      <c r="Y27" s="10"/>
      <c r="Z27" s="10" t="s">
        <v>77</v>
      </c>
      <c r="AB27" s="10" t="s">
        <v>79</v>
      </c>
      <c r="AC27" s="84">
        <v>1</v>
      </c>
      <c r="AD27" s="10" t="s">
        <v>80</v>
      </c>
      <c r="AE27" s="38"/>
      <c r="AF27" s="10"/>
      <c r="AG27" s="10"/>
    </row>
    <row r="28" spans="2:33">
      <c r="B28" s="141"/>
      <c r="D28" s="10" t="s">
        <v>116</v>
      </c>
      <c r="E28" s="135" t="s">
        <v>117</v>
      </c>
      <c r="F28" s="135">
        <v>0.12942455</v>
      </c>
      <c r="G28" s="112">
        <v>103172</v>
      </c>
      <c r="I28" s="88">
        <f>VLOOKUP(G28,'[1]TDS data'!$C$4:$H$367,6,FALSE)</f>
        <v>49.483612759122806</v>
      </c>
      <c r="J28" s="10" t="s">
        <v>75</v>
      </c>
      <c r="K28" s="83">
        <f>VLOOKUP(D28,[4]Summary!$A$4:$D$341,4,FALSE)</f>
        <v>0.04</v>
      </c>
      <c r="L28" s="10" t="s">
        <v>75</v>
      </c>
      <c r="M28" s="10" t="s">
        <v>76</v>
      </c>
      <c r="N28" s="10" t="str">
        <f>VLOOKUP(D28,[5]Sheet1!$A$2:$G$367,7,FALSE)</f>
        <v>SB Cphos</v>
      </c>
      <c r="P28" s="10" t="str">
        <f>VLOOKUP(G28,'[3]All screens'!$C$4:$S$371,17,FALSE)</f>
        <v>Y</v>
      </c>
      <c r="Q28" s="10" t="s">
        <v>83</v>
      </c>
      <c r="R28" s="10" t="s">
        <v>83</v>
      </c>
      <c r="S28" s="10" t="s">
        <v>77</v>
      </c>
      <c r="U28" s="15" t="s">
        <v>83</v>
      </c>
      <c r="V28" s="10"/>
      <c r="W28" s="38" t="s">
        <v>84</v>
      </c>
      <c r="X28" s="154">
        <f>VLOOKUP($G28,'[6]sludge-cess'!$D$1:$W$65536,18,FALSE)*4.5</f>
        <v>18</v>
      </c>
      <c r="Y28" s="10" t="str">
        <f>VLOOKUP($G28,'[6]sludge-cess'!$D$1:$W$65536,20,FALSE)</f>
        <v>Weekly</v>
      </c>
      <c r="Z28" s="10" t="s">
        <v>77</v>
      </c>
      <c r="AB28" s="10" t="str">
        <f>VLOOKUP($D28,'[7]Primary and secondary disposa;'!$A$7:$BS$322,68,FALSE)</f>
        <v>HAILSHAM NORTH WTW</v>
      </c>
      <c r="AC28" s="152">
        <f>VLOOKUP($D28,'[7]Primary and secondary disposa;'!$A$7:$BS$322,69,FALSE)</f>
        <v>0.87499999999999967</v>
      </c>
      <c r="AD28" s="38" t="s">
        <v>85</v>
      </c>
      <c r="AE28" s="10" t="str">
        <f>VLOOKUP($D28,'[7]Primary and secondary disposa;'!$A$7:$BS$322,70,FALSE)</f>
        <v>SCAYNES HILL WTW</v>
      </c>
      <c r="AF28" s="152">
        <f>VLOOKUP($D28,'[7]Primary and secondary disposa;'!$A$7:$BS$322,71,FALSE)</f>
        <v>6.6666666666666874E-2</v>
      </c>
      <c r="AG28" s="10"/>
    </row>
    <row r="29" spans="2:33">
      <c r="B29" s="141"/>
      <c r="D29" s="10" t="s">
        <v>118</v>
      </c>
      <c r="E29" s="135" t="s">
        <v>119</v>
      </c>
      <c r="F29" s="135">
        <v>1.1083101099999999</v>
      </c>
      <c r="G29" s="112">
        <v>101631</v>
      </c>
      <c r="I29" s="88">
        <f>VLOOKUP(G29,'[1]TDS data'!$C$4:$H$367,6,FALSE)</f>
        <v>1798.091146267245</v>
      </c>
      <c r="J29" s="10" t="s">
        <v>75</v>
      </c>
      <c r="K29" s="83">
        <v>0.03</v>
      </c>
      <c r="L29" s="10" t="s">
        <v>75</v>
      </c>
      <c r="M29" s="10" t="s">
        <v>76</v>
      </c>
      <c r="N29" s="10" t="str">
        <f>VLOOKUP(D29,[5]Sheet1!$A$2:$G$367,7,FALSE)</f>
        <v>SAS Cphos</v>
      </c>
      <c r="P29" s="10" t="str">
        <f>VLOOKUP(G29,'[3]All screens'!$C$4:$S$371,17,FALSE)</f>
        <v>Y</v>
      </c>
      <c r="Q29" s="10" t="s">
        <v>72</v>
      </c>
      <c r="R29" s="10" t="s">
        <v>72</v>
      </c>
      <c r="S29" s="10" t="s">
        <v>77</v>
      </c>
      <c r="U29" s="15" t="s">
        <v>72</v>
      </c>
      <c r="V29" s="10">
        <v>107420</v>
      </c>
      <c r="W29" s="38" t="s">
        <v>90</v>
      </c>
      <c r="X29" s="154">
        <v>27</v>
      </c>
      <c r="Y29" s="10"/>
      <c r="Z29" s="10" t="s">
        <v>77</v>
      </c>
      <c r="AB29" s="10" t="s">
        <v>79</v>
      </c>
      <c r="AC29" s="84">
        <v>1</v>
      </c>
      <c r="AD29" s="10" t="s">
        <v>80</v>
      </c>
      <c r="AE29" s="38"/>
      <c r="AF29" s="10"/>
      <c r="AG29" s="10"/>
    </row>
    <row r="30" spans="2:33">
      <c r="B30" s="141"/>
      <c r="D30" s="10" t="s">
        <v>120</v>
      </c>
      <c r="E30" s="135" t="s">
        <v>121</v>
      </c>
      <c r="F30" s="135">
        <v>0.79625241999999996</v>
      </c>
      <c r="G30" s="112">
        <v>101289</v>
      </c>
      <c r="I30" s="88">
        <f>VLOOKUP(G30,'[1]TDS data'!$C$4:$H$367,6,FALSE)</f>
        <v>52.493347894338335</v>
      </c>
      <c r="J30" s="10" t="s">
        <v>75</v>
      </c>
      <c r="K30" s="83">
        <f>VLOOKUP(D30,[4]Summary!$A$4:$D$341,4,FALSE)</f>
        <v>2.8000000000000001E-2</v>
      </c>
      <c r="L30" s="10" t="s">
        <v>75</v>
      </c>
      <c r="M30" s="10" t="s">
        <v>76</v>
      </c>
      <c r="N30" s="10" t="str">
        <f>VLOOKUP(D30,[5]Sheet1!$A$2:$G$367,7,FALSE)</f>
        <v>SAS Cphos</v>
      </c>
      <c r="P30" s="10" t="str">
        <f>VLOOKUP(G30,'[3]All screens'!$C$4:$S$371,17,FALSE)</f>
        <v>Y</v>
      </c>
      <c r="Q30" s="10" t="s">
        <v>72</v>
      </c>
      <c r="R30" s="10" t="s">
        <v>83</v>
      </c>
      <c r="S30" s="10" t="s">
        <v>77</v>
      </c>
      <c r="U30" s="15" t="s">
        <v>83</v>
      </c>
      <c r="V30" s="38"/>
      <c r="W30" s="38" t="s">
        <v>84</v>
      </c>
      <c r="X30" s="154">
        <f>VLOOKUP($G30,'[6]sludge-cess'!$D$1:$W$65536,18,FALSE)*4.5</f>
        <v>27</v>
      </c>
      <c r="Y30" s="10" t="str">
        <f>VLOOKUP($G30,'[6]sludge-cess'!$D$1:$W$65536,20,FALSE)</f>
        <v>Weekly</v>
      </c>
      <c r="Z30" s="10" t="s">
        <v>77</v>
      </c>
      <c r="AB30" s="10" t="str">
        <f>VLOOKUP($D30,'[7]Primary and secondary disposa;'!$A$7:$BS$322,68,FALSE)</f>
        <v>ASHFORD WTW</v>
      </c>
      <c r="AC30" s="152">
        <f>VLOOKUP($D30,'[7]Primary and secondary disposa;'!$A$7:$BS$322,69,FALSE)</f>
        <v>0.83723170060539354</v>
      </c>
      <c r="AD30" s="38" t="s">
        <v>85</v>
      </c>
      <c r="AE30" s="10" t="str">
        <f>VLOOKUP($D30,'[7]Primary and secondary disposa;'!$A$7:$BS$322,70,FALSE)</f>
        <v>CANTERBURY WTW</v>
      </c>
      <c r="AF30" s="152">
        <f>VLOOKUP($D30,'[7]Primary and secondary disposa;'!$A$7:$BS$322,71,FALSE)</f>
        <v>0.15650798018712161</v>
      </c>
      <c r="AG30" s="10"/>
    </row>
    <row r="31" spans="2:33">
      <c r="B31" s="141"/>
      <c r="D31" s="10" t="s">
        <v>122</v>
      </c>
      <c r="E31" s="135" t="s">
        <v>123</v>
      </c>
      <c r="F31" s="135">
        <v>3.3386584699999999E-2</v>
      </c>
      <c r="G31" s="112">
        <v>101466</v>
      </c>
      <c r="I31" s="88">
        <f>VLOOKUP(G31,'[1]TDS data'!$C$4:$H$367,6,FALSE)</f>
        <v>124.53092564621448</v>
      </c>
      <c r="J31" s="10" t="s">
        <v>75</v>
      </c>
      <c r="K31" s="83">
        <f>VLOOKUP(D31,[4]Summary!$A$4:$D$341,4,FALSE)</f>
        <v>0.04</v>
      </c>
      <c r="L31" s="10" t="s">
        <v>75</v>
      </c>
      <c r="M31" s="10" t="s">
        <v>76</v>
      </c>
      <c r="N31" s="10" t="str">
        <f>VLOOKUP(D31,[5]Sheet1!$A$2:$G$367,7,FALSE)</f>
        <v>SB</v>
      </c>
      <c r="P31" s="10" t="str">
        <f>VLOOKUP(G31,'[3]All screens'!$C$4:$S$371,17,FALSE)</f>
        <v>Y</v>
      </c>
      <c r="Q31" s="10" t="s">
        <v>72</v>
      </c>
      <c r="R31" s="10" t="s">
        <v>83</v>
      </c>
      <c r="S31" s="10" t="s">
        <v>77</v>
      </c>
      <c r="U31" s="15" t="s">
        <v>83</v>
      </c>
      <c r="V31" s="38"/>
      <c r="W31" s="38" t="s">
        <v>84</v>
      </c>
      <c r="X31" s="154">
        <f>VLOOKUP($G31,'[6]sludge-cess'!$D$1:$W$65536,18,FALSE)*4.5</f>
        <v>18</v>
      </c>
      <c r="Y31" s="10" t="str">
        <f>VLOOKUP($G31,'[6]sludge-cess'!$D$1:$W$65536,20,FALSE)</f>
        <v>Weekly</v>
      </c>
      <c r="Z31" s="10" t="s">
        <v>77</v>
      </c>
      <c r="AB31" s="10" t="str">
        <f>VLOOKUP($D31,'[7]Primary and secondary disposa;'!$A$7:$BS$322,68,FALSE)</f>
        <v>CANTERBURY WTW</v>
      </c>
      <c r="AC31" s="152">
        <f>VLOOKUP($D31,'[7]Primary and secondary disposa;'!$A$7:$BS$322,69,FALSE)</f>
        <v>0.65867715671027316</v>
      </c>
      <c r="AD31" s="15" t="s">
        <v>85</v>
      </c>
      <c r="AE31" s="10" t="str">
        <f>VLOOKUP($D31,'[7]Primary and secondary disposa;'!$A$7:$BS$322,70,FALSE)</f>
        <v>ASHFORD WTW</v>
      </c>
      <c r="AF31" s="152">
        <f>VLOOKUP($D31,'[7]Primary and secondary disposa;'!$A$7:$BS$322,71,FALSE)</f>
        <v>0.22061110602872611</v>
      </c>
      <c r="AG31" s="10"/>
    </row>
    <row r="32" spans="2:33">
      <c r="B32" s="141"/>
      <c r="D32" s="10" t="s">
        <v>124</v>
      </c>
      <c r="E32" s="135" t="s">
        <v>125</v>
      </c>
      <c r="F32" s="135">
        <v>-0.45992263999999999</v>
      </c>
      <c r="G32" s="112">
        <v>101093</v>
      </c>
      <c r="I32" s="88">
        <f>VLOOKUP(G32,'[1]TDS data'!$C$4:$H$367,6,FALSE)</f>
        <v>37.571125105392852</v>
      </c>
      <c r="J32" s="10" t="s">
        <v>75</v>
      </c>
      <c r="K32" s="83">
        <f>VLOOKUP(D32,[4]Summary!$A$4:$D$341,4,FALSE)</f>
        <v>0.03</v>
      </c>
      <c r="L32" s="10" t="s">
        <v>75</v>
      </c>
      <c r="M32" s="10" t="s">
        <v>76</v>
      </c>
      <c r="N32" s="10" t="str">
        <f>VLOOKUP(D32,[5]Sheet1!$A$2:$G$367,7,FALSE)</f>
        <v>SB</v>
      </c>
      <c r="P32" s="10" t="str">
        <f>VLOOKUP(G32,'[3]All screens'!$C$4:$S$371,17,FALSE)</f>
        <v>Y</v>
      </c>
      <c r="Q32" s="10" t="s">
        <v>83</v>
      </c>
      <c r="R32" s="10" t="s">
        <v>83</v>
      </c>
      <c r="S32" s="10" t="s">
        <v>77</v>
      </c>
      <c r="U32" s="15" t="s">
        <v>83</v>
      </c>
      <c r="V32" s="38"/>
      <c r="W32" s="38" t="s">
        <v>84</v>
      </c>
      <c r="X32" s="154">
        <v>18</v>
      </c>
      <c r="Y32" s="10" t="str">
        <f>VLOOKUP($G32,'[6]sludge-cess'!$D$1:$W$65536,20,FALSE)</f>
        <v>Weekly</v>
      </c>
      <c r="Z32" s="10" t="s">
        <v>77</v>
      </c>
      <c r="AB32" s="10" t="str">
        <f>VLOOKUP($D32,'[7]Primary and secondary disposa;'!$A$7:$BS$322,68,FALSE)</f>
        <v>FORD WTW</v>
      </c>
      <c r="AC32" s="152">
        <f>VLOOKUP($D32,'[7]Primary and secondary disposa;'!$A$7:$BS$322,69,FALSE)</f>
        <v>0.65605095541401304</v>
      </c>
      <c r="AD32" s="38" t="s">
        <v>85</v>
      </c>
      <c r="AE32" s="10" t="str">
        <f>VLOOKUP($D32,'[7]Primary and secondary disposa;'!$A$7:$BS$322,70,FALSE)</f>
        <v>GODDARDS GREEN WTW</v>
      </c>
      <c r="AF32" s="152">
        <f>VLOOKUP($D32,'[7]Primary and secondary disposa;'!$A$7:$BS$322,71,FALSE)</f>
        <v>0.20382165605095517</v>
      </c>
      <c r="AG32" s="10"/>
    </row>
    <row r="33" spans="2:33">
      <c r="B33" s="141"/>
      <c r="D33" s="10" t="s">
        <v>126</v>
      </c>
      <c r="E33" s="135" t="s">
        <v>127</v>
      </c>
      <c r="F33" s="135">
        <v>-0.80583280000000002</v>
      </c>
      <c r="G33" s="112">
        <v>100834</v>
      </c>
      <c r="I33" s="88">
        <f>VLOOKUP(G33,'[1]TDS data'!$C$4:$H$367,6,FALSE)</f>
        <v>864.36460487822262</v>
      </c>
      <c r="J33" s="10" t="s">
        <v>75</v>
      </c>
      <c r="K33" s="83">
        <f>VLOOKUP(D33,[4]Summary!$A$4:$D$341,4,FALSE)</f>
        <v>0.03</v>
      </c>
      <c r="L33" s="10" t="s">
        <v>75</v>
      </c>
      <c r="M33" s="10" t="s">
        <v>76</v>
      </c>
      <c r="N33" s="10" t="str">
        <f>VLOOKUP(D33,[5]Sheet1!$A$2:$G$367,7,FALSE)</f>
        <v>SAS</v>
      </c>
      <c r="P33" s="10" t="str">
        <f>VLOOKUP(G33,'[3]All screens'!$C$4:$S$371,17,FALSE)</f>
        <v>Y</v>
      </c>
      <c r="Q33" s="10" t="s">
        <v>72</v>
      </c>
      <c r="R33" s="10" t="s">
        <v>83</v>
      </c>
      <c r="S33" s="10" t="s">
        <v>77</v>
      </c>
      <c r="U33" s="15" t="s">
        <v>83</v>
      </c>
      <c r="V33" s="10"/>
      <c r="W33" s="38" t="s">
        <v>84</v>
      </c>
      <c r="X33" s="154">
        <f>VLOOKUP($G33,'[6]sludge-cess'!$D$1:$W$65536,18,FALSE)*4.5</f>
        <v>27</v>
      </c>
      <c r="Y33" s="10" t="str">
        <f>VLOOKUP($G33,'[6]sludge-cess'!$D$1:$W$65536,20,FALSE)</f>
        <v>Weekly</v>
      </c>
      <c r="Z33" s="10" t="s">
        <v>77</v>
      </c>
      <c r="AB33" s="10" t="str">
        <f>VLOOKUP($D33,'[8]Primary and secondary locations'!$A$7:$AI$22,32,FALSE)</f>
        <v>BUDDS FARM HAVANT STC</v>
      </c>
      <c r="AC33" s="152">
        <f>VLOOKUP($D33,'[8]Primary and secondary locations'!$A$7:$AI$22,33,FALSE)</f>
        <v>0.91202393282893046</v>
      </c>
      <c r="AD33" s="15" t="s">
        <v>113</v>
      </c>
      <c r="AE33" s="10" t="str">
        <f>VLOOKUP($D33,'[8]Primary and secondary locations'!$A$7:$AI$22,34,FALSE)</f>
        <v>FORD STC</v>
      </c>
      <c r="AF33" s="152">
        <f>VLOOKUP($D33,'[8]Primary and secondary locations'!$A$7:$AI$22,35,FALSE)</f>
        <v>6.5379567141877912E-2</v>
      </c>
      <c r="AG33" s="10"/>
    </row>
    <row r="34" spans="2:33">
      <c r="B34" s="141"/>
      <c r="D34" s="10" t="s">
        <v>128</v>
      </c>
      <c r="E34" s="135" t="s">
        <v>129</v>
      </c>
      <c r="F34" s="135">
        <v>-1.3388051000000001</v>
      </c>
      <c r="G34" s="112">
        <v>101307</v>
      </c>
      <c r="I34" s="88">
        <f>VLOOKUP(G34,'[1]TDS data'!$C$4:$H$367,6,FALSE)</f>
        <v>2378.8152306298316</v>
      </c>
      <c r="J34" s="10" t="s">
        <v>75</v>
      </c>
      <c r="K34" s="83">
        <v>0.03</v>
      </c>
      <c r="L34" s="10" t="s">
        <v>75</v>
      </c>
      <c r="M34" s="10" t="s">
        <v>76</v>
      </c>
      <c r="N34" s="10" t="str">
        <f>VLOOKUP(D34,[5]Sheet1!$A$2:$G$367,7,FALSE)</f>
        <v>SB Cphos</v>
      </c>
      <c r="P34" s="10" t="str">
        <f>VLOOKUP(G34,'[3]All screens'!$C$4:$S$371,17,FALSE)</f>
        <v>Y</v>
      </c>
      <c r="Q34" s="10" t="s">
        <v>72</v>
      </c>
      <c r="R34" s="10" t="s">
        <v>83</v>
      </c>
      <c r="S34" s="10" t="s">
        <v>77</v>
      </c>
      <c r="U34" s="15" t="s">
        <v>83</v>
      </c>
      <c r="V34" s="10"/>
      <c r="W34" s="38" t="s">
        <v>84</v>
      </c>
      <c r="X34" s="154">
        <f>VLOOKUP($G34,'[6]sludge-cess'!$D$1:$W$65536,18,FALSE)*4.5</f>
        <v>27</v>
      </c>
      <c r="Y34" s="10" t="str">
        <f>VLOOKUP($G34,'[6]sludge-cess'!$D$1:$W$65536,20,FALSE)</f>
        <v>AD HOC</v>
      </c>
      <c r="Z34" s="10" t="s">
        <v>77</v>
      </c>
      <c r="AB34" s="10" t="str">
        <f>VLOOKUP($D34,'[8]Primary and secondary locations'!$A$7:$AI$22,32,FALSE)</f>
        <v>BUDDS FARM HAVANT STC</v>
      </c>
      <c r="AC34" s="152">
        <f>VLOOKUP($D34,'[8]Primary and secondary locations'!$A$7:$AI$22,33,FALSE)</f>
        <v>1</v>
      </c>
      <c r="AD34" s="15" t="s">
        <v>113</v>
      </c>
      <c r="AE34" s="10"/>
      <c r="AF34" s="152"/>
      <c r="AG34" s="10"/>
    </row>
    <row r="35" spans="2:33">
      <c r="B35" s="141"/>
      <c r="D35" s="10" t="s">
        <v>130</v>
      </c>
      <c r="E35" s="135" t="s">
        <v>131</v>
      </c>
      <c r="F35" s="135">
        <v>-0.61678750000000004</v>
      </c>
      <c r="G35" s="112">
        <v>102095</v>
      </c>
      <c r="I35" s="88">
        <f>VLOOKUP(G35,'[1]TDS data'!$C$4:$H$367,6,FALSE)</f>
        <v>70.857046692483195</v>
      </c>
      <c r="J35" s="10" t="s">
        <v>75</v>
      </c>
      <c r="K35" s="83">
        <f>VLOOKUP(D35,[4]Summary!$A$4:$D$341,4,FALSE)</f>
        <v>0.04</v>
      </c>
      <c r="L35" s="10" t="s">
        <v>75</v>
      </c>
      <c r="M35" s="10" t="s">
        <v>76</v>
      </c>
      <c r="N35" s="10" t="str">
        <f>VLOOKUP(D35,[5]Sheet1!$A$2:$G$367,7,FALSE)</f>
        <v>SB Cphos</v>
      </c>
      <c r="P35" s="10" t="str">
        <f>VLOOKUP(G35,'[3]All screens'!$C$4:$S$371,17,FALSE)</f>
        <v>Y</v>
      </c>
      <c r="Q35" s="10" t="s">
        <v>83</v>
      </c>
      <c r="R35" s="10" t="s">
        <v>83</v>
      </c>
      <c r="S35" s="10" t="s">
        <v>77</v>
      </c>
      <c r="U35" s="15" t="s">
        <v>83</v>
      </c>
      <c r="V35" s="38"/>
      <c r="W35" s="38" t="s">
        <v>84</v>
      </c>
      <c r="X35" s="154">
        <f>VLOOKUP($G35,'[6]sludge-cess'!$D$1:$W$65536,18,FALSE)*4.5</f>
        <v>18</v>
      </c>
      <c r="Y35" s="10" t="str">
        <f>VLOOKUP($G35,'[6]sludge-cess'!$D$1:$W$65536,20,FALSE)</f>
        <v>Weekly</v>
      </c>
      <c r="Z35" s="10" t="s">
        <v>77</v>
      </c>
      <c r="AB35" s="10" t="str">
        <f>VLOOKUP($D35,'[7]Primary and secondary disposa;'!$A$7:$BS$322,68,FALSE)</f>
        <v>FORD WTW</v>
      </c>
      <c r="AC35" s="152">
        <f>VLOOKUP($D35,'[7]Primary and secondary disposa;'!$A$7:$BS$322,69,FALSE)</f>
        <v>0.60857908847184883</v>
      </c>
      <c r="AD35" s="38" t="s">
        <v>85</v>
      </c>
      <c r="AE35" s="10" t="str">
        <f>VLOOKUP($D35,'[7]Primary and secondary disposa;'!$A$7:$BS$322,70,FALSE)</f>
        <v>BUDDS FARM HAVANT WTW</v>
      </c>
      <c r="AF35" s="152">
        <f>VLOOKUP($D35,'[7]Primary and secondary disposa;'!$A$7:$BS$322,71,FALSE)</f>
        <v>0.34584450402144862</v>
      </c>
      <c r="AG35" s="10"/>
    </row>
    <row r="36" spans="2:33">
      <c r="B36" s="141"/>
      <c r="D36" s="10" t="s">
        <v>132</v>
      </c>
      <c r="E36" s="135" t="s">
        <v>133</v>
      </c>
      <c r="F36" s="135">
        <v>0.50634170300000003</v>
      </c>
      <c r="G36" s="112">
        <v>102519</v>
      </c>
      <c r="I36" s="88">
        <f>VLOOKUP(G36,'[1]TDS data'!$C$4:$H$367,6,FALSE)</f>
        <v>142.84803503179239</v>
      </c>
      <c r="J36" s="10" t="s">
        <v>75</v>
      </c>
      <c r="K36" s="83">
        <f>VLOOKUP(D36,[4]Summary!$A$4:$D$341,4,FALSE)</f>
        <v>3.5000000000000003E-2</v>
      </c>
      <c r="L36" s="10" t="s">
        <v>75</v>
      </c>
      <c r="M36" s="10" t="s">
        <v>76</v>
      </c>
      <c r="N36" s="10" t="str">
        <f>VLOOKUP(D36,[5]Sheet1!$A$2:$G$367,7,FALSE)</f>
        <v>CSAS</v>
      </c>
      <c r="P36" s="10" t="str">
        <f>VLOOKUP(G36,'[3]All screens'!$C$4:$S$371,17,FALSE)</f>
        <v>Y</v>
      </c>
      <c r="Q36" s="10" t="s">
        <v>72</v>
      </c>
      <c r="R36" s="10" t="s">
        <v>83</v>
      </c>
      <c r="S36" s="10" t="s">
        <v>77</v>
      </c>
      <c r="U36" s="15" t="s">
        <v>83</v>
      </c>
      <c r="V36" s="38"/>
      <c r="W36" s="38" t="s">
        <v>84</v>
      </c>
      <c r="X36" s="154">
        <f>VLOOKUP($G36,'[6]sludge-cess'!$D$1:$W$65536,18,FALSE)*4.5</f>
        <v>27</v>
      </c>
      <c r="Y36" s="10" t="str">
        <f>VLOOKUP($G36,'[6]sludge-cess'!$D$1:$W$65536,20,FALSE)</f>
        <v>Weekly</v>
      </c>
      <c r="Z36" s="10" t="s">
        <v>77</v>
      </c>
      <c r="AB36" s="10" t="str">
        <f>VLOOKUP($D36,'[7]Primary and secondary disposa;'!$A$7:$BS$322,68,FALSE)</f>
        <v>MOTNEY HILL WTW</v>
      </c>
      <c r="AC36" s="152">
        <f>VLOOKUP($D36,'[7]Primary and secondary disposa;'!$A$7:$BS$322,69,FALSE)</f>
        <v>0.54004304714950402</v>
      </c>
      <c r="AD36" s="15" t="s">
        <v>85</v>
      </c>
      <c r="AE36" s="10" t="str">
        <f>VLOOKUP($D36,'[7]Primary and secondary disposa;'!$A$7:$BS$322,70,FALSE)</f>
        <v>AYLESFORD WTW</v>
      </c>
      <c r="AF36" s="152">
        <f>VLOOKUP($D36,'[7]Primary and secondary disposa;'!$A$7:$BS$322,71,FALSE)</f>
        <v>0.1235379605953023</v>
      </c>
      <c r="AG36" s="10"/>
    </row>
    <row r="37" spans="2:33">
      <c r="B37" s="141"/>
      <c r="D37" s="10" t="s">
        <v>134</v>
      </c>
      <c r="E37" s="135" t="s">
        <v>135</v>
      </c>
      <c r="F37" s="135">
        <v>0.54403497999999995</v>
      </c>
      <c r="G37" s="112">
        <v>101324</v>
      </c>
      <c r="I37" s="88">
        <f>VLOOKUP(G37,'[1]TDS data'!$C$4:$H$367,6,FALSE)</f>
        <v>95.531109176560577</v>
      </c>
      <c r="J37" s="10" t="s">
        <v>75</v>
      </c>
      <c r="K37" s="83">
        <f>VLOOKUP(D37,[4]Summary!$A$4:$D$341,4,FALSE)</f>
        <v>0.05</v>
      </c>
      <c r="L37" s="10" t="s">
        <v>75</v>
      </c>
      <c r="M37" s="10" t="s">
        <v>76</v>
      </c>
      <c r="N37" s="10" t="str">
        <f>VLOOKUP(D37,[5]Sheet1!$A$2:$G$367,7,FALSE)</f>
        <v>SB Cphos</v>
      </c>
      <c r="P37" s="10" t="str">
        <f>VLOOKUP(G37,'[3]All screens'!$C$4:$S$371,17,FALSE)</f>
        <v>Y</v>
      </c>
      <c r="Q37" s="10" t="s">
        <v>72</v>
      </c>
      <c r="R37" s="10" t="s">
        <v>83</v>
      </c>
      <c r="S37" s="10" t="s">
        <v>77</v>
      </c>
      <c r="U37" s="15" t="s">
        <v>83</v>
      </c>
      <c r="V37" s="38"/>
      <c r="W37" s="38" t="s">
        <v>84</v>
      </c>
      <c r="X37" s="154">
        <f>VLOOKUP($G37,'[6]sludge-cess'!$D$1:$W$65536,18,FALSE)*4.5</f>
        <v>27</v>
      </c>
      <c r="Y37" s="10" t="str">
        <f>VLOOKUP($G37,'[6]sludge-cess'!$D$1:$W$65536,20,FALSE)</f>
        <v>Weekly</v>
      </c>
      <c r="Z37" s="10" t="s">
        <v>77</v>
      </c>
      <c r="AB37" s="10" t="str">
        <f>VLOOKUP($D37,'[7]Primary and secondary disposa;'!$A$7:$BS$322,68,FALSE)</f>
        <v>ASHFORD WTW</v>
      </c>
      <c r="AC37" s="152">
        <f>VLOOKUP($D37,'[7]Primary and secondary disposa;'!$A$7:$BS$322,69,FALSE)</f>
        <v>0.93710691823899372</v>
      </c>
      <c r="AD37" s="15" t="s">
        <v>85</v>
      </c>
      <c r="AE37" s="10" t="str">
        <f>VLOOKUP($D37,'[7]Primary and secondary disposa;'!$A$7:$BS$322,70,FALSE)</f>
        <v>CANTERBURY WTW</v>
      </c>
      <c r="AF37" s="152">
        <f>VLOOKUP($D37,'[7]Primary and secondary disposa;'!$A$7:$BS$322,71,FALSE)</f>
        <v>4.61215932914045E-2</v>
      </c>
      <c r="AG37" s="10"/>
    </row>
    <row r="38" spans="2:33">
      <c r="B38" s="141"/>
      <c r="D38" s="10" t="s">
        <v>136</v>
      </c>
      <c r="E38" s="135" t="s">
        <v>137</v>
      </c>
      <c r="F38" s="135">
        <v>1.2285340499999999</v>
      </c>
      <c r="G38" s="112">
        <v>101877</v>
      </c>
      <c r="I38" s="88">
        <f>VLOOKUP(G38,'[1]TDS data'!$C$4:$H$367,6,FALSE)</f>
        <v>489.73608663807966</v>
      </c>
      <c r="J38" s="10" t="s">
        <v>75</v>
      </c>
      <c r="K38" s="83">
        <f>VLOOKUP(D38,[4]Summary!$A$4:$D$341,4,FALSE)</f>
        <v>0.04</v>
      </c>
      <c r="L38" s="10" t="s">
        <v>75</v>
      </c>
      <c r="M38" s="10" t="s">
        <v>76</v>
      </c>
      <c r="N38" s="10" t="str">
        <f>VLOOKUP(D38,[5]Sheet1!$A$2:$G$367,7,FALSE)</f>
        <v>SB Cphos</v>
      </c>
      <c r="P38" s="10" t="str">
        <f>VLOOKUP(G38,'[3]All screens'!$C$4:$S$371,17,FALSE)</f>
        <v>Y</v>
      </c>
      <c r="Q38" s="10" t="s">
        <v>72</v>
      </c>
      <c r="R38" s="10" t="s">
        <v>83</v>
      </c>
      <c r="S38" s="10" t="s">
        <v>77</v>
      </c>
      <c r="U38" s="15" t="s">
        <v>83</v>
      </c>
      <c r="V38" s="38"/>
      <c r="W38" s="38" t="s">
        <v>84</v>
      </c>
      <c r="X38" s="154">
        <f>VLOOKUP($G38,'[6]sludge-cess'!$D$1:$W$65536,18,FALSE)*4.5</f>
        <v>27</v>
      </c>
      <c r="Y38" s="10" t="str">
        <f>VLOOKUP($G38,'[6]sludge-cess'!$D$1:$W$65536,20,FALSE)</f>
        <v>Weekly</v>
      </c>
      <c r="Z38" s="10" t="s">
        <v>77</v>
      </c>
      <c r="AB38" s="10" t="str">
        <f>VLOOKUP($D38,'[7]Primary and secondary disposa;'!$A$7:$BS$322,68,FALSE)</f>
        <v>CANTERBURY WTW</v>
      </c>
      <c r="AC38" s="152">
        <f>VLOOKUP($D38,'[7]Primary and secondary disposa;'!$A$7:$BS$322,69,FALSE)</f>
        <v>0.63137472283813667</v>
      </c>
      <c r="AD38" s="15" t="s">
        <v>85</v>
      </c>
      <c r="AE38" s="10" t="str">
        <f>VLOOKUP($D38,'[7]Primary and secondary disposa;'!$A$7:$BS$322,70,FALSE)</f>
        <v>ASHFORD WTW</v>
      </c>
      <c r="AF38" s="152">
        <f>VLOOKUP($D38,'[7]Primary and secondary disposa;'!$A$7:$BS$322,71,FALSE)</f>
        <v>0.24057649667405842</v>
      </c>
      <c r="AG38" s="10"/>
    </row>
    <row r="39" spans="2:33">
      <c r="B39" s="141"/>
      <c r="D39" s="10" t="s">
        <v>138</v>
      </c>
      <c r="E39" s="135" t="s">
        <v>139</v>
      </c>
      <c r="F39" s="135">
        <v>0.45097237000000001</v>
      </c>
      <c r="G39" s="112">
        <v>103234</v>
      </c>
      <c r="I39" s="88">
        <f>VLOOKUP(G39,'[1]TDS data'!$C$4:$H$367,6,FALSE)</f>
        <v>202.13758352473829</v>
      </c>
      <c r="J39" s="10" t="s">
        <v>75</v>
      </c>
      <c r="K39" s="83">
        <f>VLOOKUP(D39,[4]Summary!$A$4:$D$341,4,FALSE)</f>
        <v>0.04</v>
      </c>
      <c r="L39" s="10" t="s">
        <v>75</v>
      </c>
      <c r="M39" s="10" t="s">
        <v>76</v>
      </c>
      <c r="N39" s="10" t="str">
        <f>VLOOKUP(D39,[5]Sheet1!$A$2:$G$367,7,FALSE)</f>
        <v>SB</v>
      </c>
      <c r="P39" s="10" t="str">
        <f>VLOOKUP(G39,'[3]All screens'!$C$4:$S$371,17,FALSE)</f>
        <v>Y</v>
      </c>
      <c r="Q39" s="10" t="s">
        <v>72</v>
      </c>
      <c r="R39" s="10" t="s">
        <v>83</v>
      </c>
      <c r="S39" s="10" t="s">
        <v>77</v>
      </c>
      <c r="U39" s="15" t="s">
        <v>83</v>
      </c>
      <c r="V39" s="38"/>
      <c r="W39" s="38" t="s">
        <v>84</v>
      </c>
      <c r="X39" s="154">
        <f>VLOOKUP($G39,'[6]sludge-cess'!$D$1:$W$65536,18,FALSE)*4.5</f>
        <v>18</v>
      </c>
      <c r="Y39" s="10" t="str">
        <f>VLOOKUP($G39,'[6]sludge-cess'!$D$1:$W$65536,20,FALSE)</f>
        <v>Weekly</v>
      </c>
      <c r="Z39" s="10" t="s">
        <v>77</v>
      </c>
      <c r="AB39" s="10" t="str">
        <f>VLOOKUP($D39,'[7]Primary and secondary disposa;'!$A$7:$BS$322,68,FALSE)</f>
        <v>MOTNEY HILL WTW</v>
      </c>
      <c r="AC39" s="152">
        <f>VLOOKUP($D39,'[7]Primary and secondary disposa;'!$A$7:$BS$322,69,FALSE)</f>
        <v>0.39076094157134555</v>
      </c>
      <c r="AD39" s="15" t="s">
        <v>85</v>
      </c>
      <c r="AE39" s="10" t="str">
        <f>VLOOKUP($D39,'[7]Primary and secondary disposa;'!$A$7:$BS$322,70,FALSE)</f>
        <v>QUEENBOROUGH WTW</v>
      </c>
      <c r="AF39" s="152">
        <f>VLOOKUP($D39,'[7]Primary and secondary disposa;'!$A$7:$BS$322,71,FALSE)</f>
        <v>0.239566311884468</v>
      </c>
      <c r="AG39" s="10"/>
    </row>
    <row r="40" spans="2:33">
      <c r="B40" s="141"/>
      <c r="D40" s="10" t="s">
        <v>140</v>
      </c>
      <c r="E40" s="135" t="s">
        <v>141</v>
      </c>
      <c r="F40" s="135">
        <v>1.01605064</v>
      </c>
      <c r="G40" s="112">
        <v>102993</v>
      </c>
      <c r="I40" s="88">
        <f>VLOOKUP(G40,'[1]TDS data'!$C$4:$H$367,6,FALSE)</f>
        <v>128.42704149328898</v>
      </c>
      <c r="J40" s="10" t="s">
        <v>75</v>
      </c>
      <c r="K40" s="83">
        <f>VLOOKUP(D40,[4]Summary!$A$4:$D$341,4,FALSE)</f>
        <v>0.03</v>
      </c>
      <c r="L40" s="10" t="s">
        <v>75</v>
      </c>
      <c r="M40" s="10" t="s">
        <v>76</v>
      </c>
      <c r="N40" s="10" t="str">
        <f>VLOOKUP(D40,[5]Sheet1!$A$2:$G$367,7,FALSE)</f>
        <v>SB</v>
      </c>
      <c r="P40" s="10" t="str">
        <f>VLOOKUP(G40,'[3]All screens'!$C$4:$S$371,17,FALSE)</f>
        <v>Y</v>
      </c>
      <c r="Q40" s="10" t="s">
        <v>83</v>
      </c>
      <c r="R40" s="10" t="s">
        <v>83</v>
      </c>
      <c r="S40" s="10" t="s">
        <v>77</v>
      </c>
      <c r="U40" s="15" t="s">
        <v>83</v>
      </c>
      <c r="V40" s="38"/>
      <c r="W40" s="38" t="s">
        <v>84</v>
      </c>
      <c r="X40" s="154">
        <f>VLOOKUP($G40,'[6]sludge-cess'!$D$1:$W$65536,18,FALSE)*4.5</f>
        <v>18</v>
      </c>
      <c r="Y40" s="10" t="str">
        <f>VLOOKUP($G40,'[6]sludge-cess'!$D$1:$W$65536,20,FALSE)</f>
        <v>Weekly</v>
      </c>
      <c r="Z40" s="10" t="s">
        <v>77</v>
      </c>
      <c r="AB40" s="10" t="str">
        <f>VLOOKUP($D40,'[7]Primary and secondary disposa;'!$A$7:$BS$322,68,FALSE)</f>
        <v>ASHFORD WTW</v>
      </c>
      <c r="AC40" s="152">
        <f>VLOOKUP($D40,'[7]Primary and secondary disposa;'!$A$7:$BS$322,69,FALSE)</f>
        <v>0.90963269035936345</v>
      </c>
      <c r="AD40" s="15" t="s">
        <v>85</v>
      </c>
      <c r="AE40" s="10" t="str">
        <f>VLOOKUP($D40,'[7]Primary and secondary disposa;'!$A$7:$BS$322,70,FALSE)</f>
        <v>CANTERBURY WTW</v>
      </c>
      <c r="AF40" s="152">
        <f>VLOOKUP($D40,'[7]Primary and secondary disposa;'!$A$7:$BS$322,71,FALSE)</f>
        <v>5.24245614732117E-2</v>
      </c>
      <c r="AG40" s="10"/>
    </row>
    <row r="41" spans="2:33">
      <c r="B41" s="141"/>
      <c r="D41" s="10" t="s">
        <v>142</v>
      </c>
      <c r="E41" s="135" t="s">
        <v>143</v>
      </c>
      <c r="F41" s="135">
        <v>-1.6737887</v>
      </c>
      <c r="G41" s="112">
        <v>102503</v>
      </c>
      <c r="I41" s="88">
        <f>VLOOKUP(G41,'[1]TDS data'!$C$4:$H$367,6,FALSE)</f>
        <v>51.977159316749159</v>
      </c>
      <c r="J41" s="10" t="s">
        <v>75</v>
      </c>
      <c r="K41" s="83">
        <f>VLOOKUP(D41,[4]Summary!$A$4:$D$341,4,FALSE)</f>
        <v>0.04</v>
      </c>
      <c r="L41" s="10" t="s">
        <v>75</v>
      </c>
      <c r="M41" s="10" t="s">
        <v>76</v>
      </c>
      <c r="N41" s="10" t="str">
        <f>VLOOKUP(D41,[5]Sheet1!$A$2:$G$367,7,FALSE)</f>
        <v>SB</v>
      </c>
      <c r="P41" s="10" t="str">
        <f>VLOOKUP(G41,'[3]All screens'!$C$4:$S$371,17,FALSE)</f>
        <v>Y</v>
      </c>
      <c r="Q41" s="10" t="s">
        <v>72</v>
      </c>
      <c r="R41" s="10" t="s">
        <v>83</v>
      </c>
      <c r="S41" s="10" t="s">
        <v>77</v>
      </c>
      <c r="U41" s="15" t="s">
        <v>83</v>
      </c>
      <c r="V41" s="38"/>
      <c r="W41" s="38" t="s">
        <v>84</v>
      </c>
      <c r="X41" s="154">
        <f>VLOOKUP($G41,'[6]sludge-cess'!$D$1:$W$65536,18,FALSE)*4.5</f>
        <v>27</v>
      </c>
      <c r="Y41" s="10" t="str">
        <f>VLOOKUP($G41,'[6]sludge-cess'!$D$1:$W$65536,20,FALSE)</f>
        <v>Weekly</v>
      </c>
      <c r="Z41" s="10" t="s">
        <v>77</v>
      </c>
      <c r="AB41" s="10" t="str">
        <f>VLOOKUP($D41,'[7]Primary and secondary disposa;'!$A$7:$BS$322,68,FALSE)</f>
        <v>SLOWHILL COPSE MARCHWOOD WTW</v>
      </c>
      <c r="AC41" s="152">
        <f>VLOOKUP($D41,'[7]Primary and secondary disposa;'!$A$7:$BS$322,69,FALSE)</f>
        <v>0.64450536897418309</v>
      </c>
      <c r="AD41" s="38" t="s">
        <v>85</v>
      </c>
      <c r="AE41" s="10" t="str">
        <f>VLOOKUP($D41,'[7]Primary and secondary disposa;'!$A$7:$BS$322,70,FALSE)</f>
        <v>FULLERTON WTW</v>
      </c>
      <c r="AF41" s="152">
        <f>VLOOKUP($D41,'[7]Primary and secondary disposa;'!$A$7:$BS$322,71,FALSE)</f>
        <v>0.33680603152844424</v>
      </c>
      <c r="AG41" s="10"/>
    </row>
    <row r="42" spans="2:33">
      <c r="B42" s="141"/>
      <c r="D42" s="10" t="s">
        <v>144</v>
      </c>
      <c r="E42" s="135" t="s">
        <v>145</v>
      </c>
      <c r="F42" s="135">
        <v>0.40344085000000002</v>
      </c>
      <c r="G42" s="112">
        <v>101654</v>
      </c>
      <c r="I42" s="88">
        <f>VLOOKUP(G42,'[1]TDS data'!$C$4:$H$367,6,FALSE)</f>
        <v>51.414923362763268</v>
      </c>
      <c r="J42" s="10" t="s">
        <v>75</v>
      </c>
      <c r="K42" s="83">
        <f>VLOOKUP(D42,[4]Summary!$A$4:$D$341,4,FALSE)</f>
        <v>0.04</v>
      </c>
      <c r="L42" s="10" t="s">
        <v>75</v>
      </c>
      <c r="M42" s="10" t="s">
        <v>76</v>
      </c>
      <c r="N42" s="10" t="str">
        <f>VLOOKUP(D42,[5]Sheet1!$A$2:$G$367,7,FALSE)</f>
        <v>SB</v>
      </c>
      <c r="P42" s="10" t="str">
        <f>VLOOKUP(G42,'[3]All screens'!$C$4:$S$371,17,FALSE)</f>
        <v>N</v>
      </c>
      <c r="Q42" s="10" t="s">
        <v>83</v>
      </c>
      <c r="R42" s="10" t="s">
        <v>83</v>
      </c>
      <c r="S42" s="10" t="s">
        <v>77</v>
      </c>
      <c r="U42" s="15" t="s">
        <v>83</v>
      </c>
      <c r="V42" s="38"/>
      <c r="W42" s="38" t="s">
        <v>84</v>
      </c>
      <c r="X42" s="154">
        <f>VLOOKUP($G42,'[6]sludge-cess'!$D$1:$W$65536,18,FALSE)*4.5</f>
        <v>18</v>
      </c>
      <c r="Y42" s="10" t="str">
        <f>VLOOKUP($G42,'[6]sludge-cess'!$D$1:$W$65536,20,FALSE)</f>
        <v>Weekly</v>
      </c>
      <c r="Z42" s="10" t="s">
        <v>77</v>
      </c>
      <c r="AB42" s="10" t="str">
        <f>VLOOKUP($D42,'[7]Primary and secondary disposa;'!$A$7:$BS$322,68,FALSE)</f>
        <v>HAM HILL WTW</v>
      </c>
      <c r="AC42" s="152">
        <f>VLOOKUP($D42,'[7]Primary and secondary disposa;'!$A$7:$BS$322,69,FALSE)</f>
        <v>0.6023391812865494</v>
      </c>
      <c r="AD42" s="38" t="s">
        <v>85</v>
      </c>
      <c r="AE42" s="10" t="str">
        <f>VLOOKUP($D42,'[7]Primary and secondary disposa;'!$A$7:$BS$322,70,FALSE)</f>
        <v>AYLESFORD WTW</v>
      </c>
      <c r="AF42" s="152">
        <f>VLOOKUP($D42,'[7]Primary and secondary disposa;'!$A$7:$BS$322,71,FALSE)</f>
        <v>0.26315789473684242</v>
      </c>
      <c r="AG42" s="10"/>
    </row>
    <row r="43" spans="2:33">
      <c r="B43" s="141"/>
      <c r="D43" s="10" t="s">
        <v>146</v>
      </c>
      <c r="E43" s="135" t="s">
        <v>147</v>
      </c>
      <c r="F43" s="135">
        <v>-0.34135769999999999</v>
      </c>
      <c r="G43" s="112">
        <v>101376</v>
      </c>
      <c r="I43" s="88">
        <f>VLOOKUP(G43,'[1]TDS data'!$C$4:$H$367,6,FALSE)</f>
        <v>3450.5697537912065</v>
      </c>
      <c r="J43" s="10" t="s">
        <v>75</v>
      </c>
      <c r="K43" s="83">
        <v>0.03</v>
      </c>
      <c r="L43" s="10" t="s">
        <v>75</v>
      </c>
      <c r="M43" s="10" t="s">
        <v>76</v>
      </c>
      <c r="N43" s="10" t="str">
        <f>VLOOKUP(D43,[5]Sheet1!$A$2:$G$367,7,FALSE)</f>
        <v>SAS</v>
      </c>
      <c r="P43" s="10" t="str">
        <f>VLOOKUP(G43,'[3]All screens'!$C$4:$S$371,17,FALSE)</f>
        <v>Y</v>
      </c>
      <c r="Q43" s="10" t="s">
        <v>72</v>
      </c>
      <c r="R43" s="10" t="s">
        <v>72</v>
      </c>
      <c r="S43" s="10" t="s">
        <v>77</v>
      </c>
      <c r="U43" s="15" t="s">
        <v>72</v>
      </c>
      <c r="V43" s="10">
        <v>107428</v>
      </c>
      <c r="W43" s="38" t="s">
        <v>90</v>
      </c>
      <c r="X43" s="154">
        <v>27</v>
      </c>
      <c r="Y43" s="10"/>
      <c r="Z43" s="10" t="s">
        <v>77</v>
      </c>
      <c r="AB43" s="10" t="s">
        <v>79</v>
      </c>
      <c r="AC43" s="84">
        <v>1</v>
      </c>
      <c r="AD43" s="10" t="s">
        <v>80</v>
      </c>
      <c r="AE43" s="38"/>
      <c r="AF43" s="10"/>
      <c r="AG43" s="10"/>
    </row>
    <row r="44" spans="2:33">
      <c r="B44" s="141"/>
      <c r="D44" s="10" t="s">
        <v>148</v>
      </c>
      <c r="E44" s="135" t="s">
        <v>149</v>
      </c>
      <c r="F44" s="135">
        <v>0.32692327999999998</v>
      </c>
      <c r="G44" s="112">
        <v>100174</v>
      </c>
      <c r="I44" s="88">
        <f>VLOOKUP(G44,'[1]TDS data'!$C$4:$H$367,6,FALSE)</f>
        <v>2988.9816936778898</v>
      </c>
      <c r="J44" s="10" t="s">
        <v>75</v>
      </c>
      <c r="K44" s="83">
        <v>0.03</v>
      </c>
      <c r="L44" s="10" t="s">
        <v>75</v>
      </c>
      <c r="M44" s="10" t="s">
        <v>76</v>
      </c>
      <c r="N44" s="10" t="str">
        <f>VLOOKUP(D44,[5]Sheet1!$A$2:$G$367,7,FALSE)</f>
        <v>SAS</v>
      </c>
      <c r="P44" s="10" t="str">
        <f>VLOOKUP(G44,'[3]All screens'!$C$4:$S$371,17,FALSE)</f>
        <v>Y</v>
      </c>
      <c r="Q44" s="10" t="s">
        <v>72</v>
      </c>
      <c r="R44" s="10" t="s">
        <v>83</v>
      </c>
      <c r="S44" s="10" t="s">
        <v>77</v>
      </c>
      <c r="U44" s="15" t="s">
        <v>83</v>
      </c>
      <c r="V44" s="10"/>
      <c r="W44" s="38" t="s">
        <v>84</v>
      </c>
      <c r="X44" s="154">
        <v>27</v>
      </c>
      <c r="Y44" s="10"/>
      <c r="Z44" s="10" t="s">
        <v>77</v>
      </c>
      <c r="AB44" s="10" t="str">
        <f>VLOOKUP($D44,'[8]Primary and secondary locations'!$A$7:$AI$22,32,FALSE)</f>
        <v>HASTINGS STC</v>
      </c>
      <c r="AC44" s="152">
        <f>VLOOKUP($D44,'[8]Primary and secondary locations'!$A$7:$AI$22,33,FALSE)</f>
        <v>0.93561318463546983</v>
      </c>
      <c r="AD44" s="15" t="s">
        <v>113</v>
      </c>
      <c r="AE44" s="10" t="str">
        <f>VLOOKUP($D44,'[8]Primary and secondary locations'!$A$7:$AI$22,34,FALSE)</f>
        <v>PEACEHAVEN STC</v>
      </c>
      <c r="AF44" s="152">
        <f>VLOOKUP($D44,'[8]Primary and secondary locations'!$A$7:$AI$22,35,FALSE)</f>
        <v>5.9590625293098838E-2</v>
      </c>
      <c r="AG44" s="10"/>
    </row>
    <row r="45" spans="2:33">
      <c r="B45" s="141"/>
      <c r="D45" s="10" t="s">
        <v>150</v>
      </c>
      <c r="E45" s="135" t="s">
        <v>151</v>
      </c>
      <c r="F45" s="135">
        <v>0.84360882000000004</v>
      </c>
      <c r="G45" s="112">
        <v>100505</v>
      </c>
      <c r="I45" s="88">
        <f>VLOOKUP(G45,'[1]TDS data'!$C$4:$H$367,6,FALSE)</f>
        <v>145.93113256468769</v>
      </c>
      <c r="J45" s="10" t="s">
        <v>75</v>
      </c>
      <c r="K45" s="83">
        <f>VLOOKUP(D45,[4]Summary!$A$4:$D$341,4,FALSE)</f>
        <v>0.03</v>
      </c>
      <c r="L45" s="10" t="s">
        <v>75</v>
      </c>
      <c r="M45" s="10" t="s">
        <v>76</v>
      </c>
      <c r="N45" s="10" t="str">
        <f>VLOOKUP(D45,[5]Sheet1!$A$2:$G$367,7,FALSE)</f>
        <v>SB</v>
      </c>
      <c r="P45" s="10" t="str">
        <f>VLOOKUP(G45,'[3]All screens'!$C$4:$S$371,17,FALSE)</f>
        <v>Y</v>
      </c>
      <c r="Q45" s="10" t="s">
        <v>72</v>
      </c>
      <c r="R45" s="10" t="s">
        <v>83</v>
      </c>
      <c r="S45" s="10" t="s">
        <v>77</v>
      </c>
      <c r="U45" s="15" t="s">
        <v>83</v>
      </c>
      <c r="V45" s="38"/>
      <c r="W45" s="38" t="s">
        <v>84</v>
      </c>
      <c r="X45" s="154">
        <f>VLOOKUP($G45,'[6]sludge-cess'!$D$1:$W$65536,18,FALSE)*4.5</f>
        <v>18</v>
      </c>
      <c r="Y45" s="10" t="str">
        <f>VLOOKUP($G45,'[6]sludge-cess'!$D$1:$W$65536,20,FALSE)</f>
        <v>Weekly</v>
      </c>
      <c r="Z45" s="10" t="s">
        <v>77</v>
      </c>
      <c r="AB45" s="10" t="str">
        <f>VLOOKUP($D45,'[7]Primary and secondary disposa;'!$A$7:$BS$322,68,FALSE)</f>
        <v>MOTNEY HILL WTW</v>
      </c>
      <c r="AC45" s="152">
        <f>VLOOKUP($D45,'[7]Primary and secondary disposa;'!$A$7:$BS$322,69,FALSE)</f>
        <v>0.75825933392199651</v>
      </c>
      <c r="AD45" s="15" t="s">
        <v>85</v>
      </c>
      <c r="AE45" s="10" t="str">
        <f>VLOOKUP($D45,'[7]Primary and secondary disposa;'!$A$7:$BS$322,70,FALSE)</f>
        <v>QUEENBOROUGH WTW</v>
      </c>
      <c r="AF45" s="152">
        <f>VLOOKUP($D45,'[7]Primary and secondary disposa;'!$A$7:$BS$322,71,FALSE)</f>
        <v>0.21141895606684108</v>
      </c>
      <c r="AG45" s="10"/>
    </row>
    <row r="46" spans="2:33">
      <c r="B46" s="141"/>
      <c r="D46" s="10" t="s">
        <v>152</v>
      </c>
      <c r="E46" s="135" t="s">
        <v>153</v>
      </c>
      <c r="F46" s="135">
        <v>1.3212145900000001</v>
      </c>
      <c r="G46" s="112">
        <v>101887</v>
      </c>
      <c r="I46" s="88">
        <f>VLOOKUP(G46,'[1]TDS data'!$C$4:$H$367,6,FALSE)</f>
        <v>58.400232382191021</v>
      </c>
      <c r="J46" s="10" t="s">
        <v>75</v>
      </c>
      <c r="K46" s="83">
        <f>VLOOKUP(D46,[4]Summary!$A$4:$D$341,4,FALSE)</f>
        <v>0.03</v>
      </c>
      <c r="L46" s="10" t="s">
        <v>75</v>
      </c>
      <c r="M46" s="10" t="s">
        <v>76</v>
      </c>
      <c r="N46" s="10" t="str">
        <f>VLOOKUP(D46,[5]Sheet1!$A$2:$G$367,7,FALSE)</f>
        <v>SB Cphos</v>
      </c>
      <c r="P46" s="10" t="str">
        <f>VLOOKUP(G46,'[3]All screens'!$C$4:$S$371,17,FALSE)</f>
        <v>Y</v>
      </c>
      <c r="Q46" s="10" t="s">
        <v>83</v>
      </c>
      <c r="R46" s="10" t="s">
        <v>83</v>
      </c>
      <c r="S46" s="10" t="s">
        <v>77</v>
      </c>
      <c r="U46" s="15" t="s">
        <v>83</v>
      </c>
      <c r="V46" s="38"/>
      <c r="W46" s="38" t="s">
        <v>84</v>
      </c>
      <c r="X46" s="154">
        <v>13</v>
      </c>
      <c r="Y46" s="10" t="str">
        <f>VLOOKUP($G46,'[6]sludge-cess'!$D$1:$W$65536,20,FALSE)</f>
        <v>Weekly</v>
      </c>
      <c r="Z46" s="10" t="s">
        <v>77</v>
      </c>
      <c r="AB46" s="10" t="str">
        <f>VLOOKUP($D46,'[7]Primary and secondary disposa;'!$A$7:$BS$322,68,FALSE)</f>
        <v>CANTERBURY WTW</v>
      </c>
      <c r="AC46" s="152">
        <f>VLOOKUP($D46,'[7]Primary and secondary disposa;'!$A$7:$BS$322,69,FALSE)</f>
        <v>0.8792069897739293</v>
      </c>
      <c r="AD46" s="38" t="s">
        <v>85</v>
      </c>
      <c r="AE46" s="10" t="str">
        <f>VLOOKUP($D46,'[7]Primary and secondary disposa;'!$A$7:$BS$322,70,FALSE)</f>
        <v>ASHFORD WTW</v>
      </c>
      <c r="AF46" s="152">
        <f>VLOOKUP($D46,'[7]Primary and secondary disposa;'!$A$7:$BS$322,71,FALSE)</f>
        <v>7.8164792540062117E-2</v>
      </c>
      <c r="AG46" s="10"/>
    </row>
    <row r="47" spans="2:33">
      <c r="B47" s="141"/>
      <c r="D47" s="10" t="s">
        <v>154</v>
      </c>
      <c r="E47" s="135" t="s">
        <v>155</v>
      </c>
      <c r="F47" s="135">
        <v>-1.05107E-2</v>
      </c>
      <c r="G47" s="112">
        <v>102997</v>
      </c>
      <c r="I47" s="88">
        <f>VLOOKUP(G47,'[1]TDS data'!$C$4:$H$367,6,FALSE)</f>
        <v>319.45970527584456</v>
      </c>
      <c r="J47" s="10" t="s">
        <v>75</v>
      </c>
      <c r="K47" s="83">
        <f>VLOOKUP(D47,[4]Summary!$A$4:$D$341,4,FALSE)</f>
        <v>0.05</v>
      </c>
      <c r="L47" s="10" t="s">
        <v>75</v>
      </c>
      <c r="M47" s="10" t="s">
        <v>76</v>
      </c>
      <c r="N47" s="10" t="str">
        <f>VLOOKUP(D47,[5]Sheet1!$A$2:$G$367,7,FALSE)</f>
        <v>SB Cphos</v>
      </c>
      <c r="P47" s="10" t="str">
        <f>VLOOKUP(G47,'[3]All screens'!$C$4:$S$371,17,FALSE)</f>
        <v>Y</v>
      </c>
      <c r="Q47" s="10" t="s">
        <v>72</v>
      </c>
      <c r="R47" s="10" t="s">
        <v>83</v>
      </c>
      <c r="S47" s="10" t="s">
        <v>77</v>
      </c>
      <c r="U47" s="15" t="s">
        <v>83</v>
      </c>
      <c r="V47" s="38"/>
      <c r="W47" s="38" t="s">
        <v>84</v>
      </c>
      <c r="X47" s="154">
        <f>VLOOKUP($G47,'[6]sludge-cess'!$D$1:$W$65536,18,FALSE)*4.5</f>
        <v>27</v>
      </c>
      <c r="Y47" s="10" t="str">
        <f>VLOOKUP($G47,'[6]sludge-cess'!$D$1:$W$65536,20,FALSE)</f>
        <v>Weekly</v>
      </c>
      <c r="Z47" s="10" t="s">
        <v>77</v>
      </c>
      <c r="AB47" s="10" t="str">
        <f>VLOOKUP($D47,'[7]Primary and secondary disposa;'!$A$7:$BS$322,68,FALSE)</f>
        <v>HAM HILL WTW</v>
      </c>
      <c r="AC47" s="152">
        <f>VLOOKUP($D47,'[7]Primary and secondary disposa;'!$A$7:$BS$322,69,FALSE)</f>
        <v>0.37310787528733375</v>
      </c>
      <c r="AD47" s="15" t="s">
        <v>85</v>
      </c>
      <c r="AE47" s="10" t="str">
        <f>VLOOKUP($D47,'[7]Primary and secondary disposa;'!$A$7:$BS$322,70,FALSE)</f>
        <v>GODDARDS GREEN WTW</v>
      </c>
      <c r="AF47" s="152">
        <f>VLOOKUP($D47,'[7]Primary and secondary disposa;'!$A$7:$BS$322,71,FALSE)</f>
        <v>0.26536304053476567</v>
      </c>
      <c r="AG47" s="10"/>
    </row>
    <row r="48" spans="2:33">
      <c r="B48" s="141"/>
      <c r="D48" s="10" t="s">
        <v>156</v>
      </c>
      <c r="E48" s="135" t="s">
        <v>157</v>
      </c>
      <c r="F48" s="135">
        <v>7.8577770000000005E-2</v>
      </c>
      <c r="G48" s="112">
        <v>100644</v>
      </c>
      <c r="I48" s="88">
        <f>VLOOKUP(G48,'[1]TDS data'!$C$4:$H$367,6,FALSE)</f>
        <v>273.26227033477528</v>
      </c>
      <c r="J48" s="10" t="s">
        <v>75</v>
      </c>
      <c r="K48" s="83">
        <v>0.03</v>
      </c>
      <c r="L48" s="10" t="s">
        <v>75</v>
      </c>
      <c r="M48" s="10" t="s">
        <v>76</v>
      </c>
      <c r="N48" s="10" t="str">
        <f>VLOOKUP(D48,[5]Sheet1!$A$2:$G$367,7,FALSE)</f>
        <v>SAS Cphos</v>
      </c>
      <c r="P48" s="10" t="str">
        <f>VLOOKUP(G48,'[3]All screens'!$C$4:$S$371,17,FALSE)</f>
        <v>Y</v>
      </c>
      <c r="Q48" s="10" t="s">
        <v>72</v>
      </c>
      <c r="R48" s="10" t="s">
        <v>72</v>
      </c>
      <c r="S48" s="10" t="s">
        <v>77</v>
      </c>
      <c r="U48" s="15" t="s">
        <v>83</v>
      </c>
      <c r="V48" s="10"/>
      <c r="W48" s="38" t="s">
        <v>84</v>
      </c>
      <c r="X48" s="154">
        <f>VLOOKUP($G48,'[6]sludge-cess'!$D$1:$W$65536,18,FALSE)*4.5</f>
        <v>27</v>
      </c>
      <c r="Y48" s="10" t="str">
        <f>VLOOKUP($G48,'[6]sludge-cess'!$D$1:$W$65536,20,FALSE)</f>
        <v>Weekly</v>
      </c>
      <c r="Z48" s="10" t="s">
        <v>77</v>
      </c>
      <c r="AB48" s="10" t="str">
        <f>VLOOKUP($D48,'[7]Primary and secondary disposa;'!$A$7:$BS$322,68,FALSE)</f>
        <v>ASHFORD WTW</v>
      </c>
      <c r="AC48" s="152">
        <f>VLOOKUP($D48,'[7]Primary and secondary disposa;'!$A$7:$BS$322,69,FALSE)</f>
        <v>0.59043571319370103</v>
      </c>
      <c r="AD48" s="15" t="s">
        <v>85</v>
      </c>
      <c r="AE48" s="10" t="str">
        <f>VLOOKUP($D48,'[7]Primary and secondary disposa;'!$A$7:$BS$322,70,FALSE)</f>
        <v>HAM HILL WTW</v>
      </c>
      <c r="AF48" s="152">
        <f>VLOOKUP($D48,'[7]Primary and secondary disposa;'!$A$7:$BS$322,71,FALSE)</f>
        <v>0.19754166029659095</v>
      </c>
      <c r="AG48" s="10"/>
    </row>
    <row r="49" spans="2:33">
      <c r="B49" s="141"/>
      <c r="D49" s="10" t="s">
        <v>158</v>
      </c>
      <c r="E49" s="135" t="s">
        <v>159</v>
      </c>
      <c r="F49" s="135">
        <v>0.91050956000000005</v>
      </c>
      <c r="G49" s="112">
        <v>100668</v>
      </c>
      <c r="I49" s="88">
        <f>VLOOKUP(G49,'[1]TDS data'!$C$4:$H$367,6,FALSE)</f>
        <v>521.46712368865849</v>
      </c>
      <c r="J49" s="10" t="s">
        <v>75</v>
      </c>
      <c r="K49" s="83">
        <f>VLOOKUP(D49,[4]Summary!$A$4:$D$341,4,FALSE)</f>
        <v>0.05</v>
      </c>
      <c r="L49" s="10" t="s">
        <v>75</v>
      </c>
      <c r="M49" s="10" t="s">
        <v>76</v>
      </c>
      <c r="N49" s="10" t="str">
        <f>VLOOKUP(D49,[5]Sheet1!$A$2:$G$367,7,FALSE)</f>
        <v>SB</v>
      </c>
      <c r="P49" s="10" t="str">
        <f>VLOOKUP(G49,'[3]All screens'!$C$4:$S$371,17,FALSE)</f>
        <v>Y</v>
      </c>
      <c r="Q49" s="10" t="s">
        <v>72</v>
      </c>
      <c r="R49" s="10" t="s">
        <v>83</v>
      </c>
      <c r="S49" s="10" t="s">
        <v>77</v>
      </c>
      <c r="U49" s="15" t="s">
        <v>83</v>
      </c>
      <c r="V49" s="38"/>
      <c r="W49" s="38" t="s">
        <v>84</v>
      </c>
      <c r="X49" s="154">
        <f>VLOOKUP($G49,'[6]sludge-cess'!$D$1:$W$65536,18,FALSE)*4.5</f>
        <v>27</v>
      </c>
      <c r="Y49" s="10" t="str">
        <f>VLOOKUP($G49,'[6]sludge-cess'!$D$1:$W$65536,20,FALSE)</f>
        <v>Weekly</v>
      </c>
      <c r="Z49" s="10" t="s">
        <v>77</v>
      </c>
      <c r="AB49" s="10" t="str">
        <f>VLOOKUP($D49,'[7]Primary and secondary disposa;'!$A$7:$BS$322,68,FALSE)</f>
        <v>MOTNEY HILL WTW</v>
      </c>
      <c r="AC49" s="152">
        <f>VLOOKUP($D49,'[7]Primary and secondary disposa;'!$A$7:$BS$322,69,FALSE)</f>
        <v>0.79616951540770442</v>
      </c>
      <c r="AD49" s="15" t="s">
        <v>85</v>
      </c>
      <c r="AE49" s="10" t="str">
        <f>VLOOKUP($D49,'[7]Primary and secondary disposa;'!$A$7:$BS$322,70,FALSE)</f>
        <v>ASHFORD WTW</v>
      </c>
      <c r="AF49" s="152">
        <f>VLOOKUP($D49,'[7]Primary and secondary disposa;'!$A$7:$BS$322,71,FALSE)</f>
        <v>0.14006693009863566</v>
      </c>
      <c r="AG49" s="10"/>
    </row>
    <row r="50" spans="2:33">
      <c r="B50" s="141"/>
      <c r="D50" s="10" t="s">
        <v>160</v>
      </c>
      <c r="E50" s="135" t="s">
        <v>161</v>
      </c>
      <c r="F50" s="135">
        <v>-5.459845E-2</v>
      </c>
      <c r="G50" s="112">
        <v>102289</v>
      </c>
      <c r="I50" s="88">
        <f>VLOOKUP(G50,'[1]TDS data'!$C$4:$H$367,6,FALSE)</f>
        <v>155.02790488463904</v>
      </c>
      <c r="J50" s="10" t="s">
        <v>75</v>
      </c>
      <c r="K50" s="83">
        <f>VLOOKUP(D50,[4]Summary!$A$4:$D$341,4,FALSE)</f>
        <v>2.3E-2</v>
      </c>
      <c r="L50" s="10" t="s">
        <v>75</v>
      </c>
      <c r="M50" s="10" t="s">
        <v>76</v>
      </c>
      <c r="N50" s="10" t="str">
        <f>VLOOKUP(D50,[5]Sheet1!$A$2:$G$367,7,FALSE)</f>
        <v>CSAS</v>
      </c>
      <c r="P50" s="10" t="str">
        <f>VLOOKUP(G50,'[3]All screens'!$C$4:$S$371,17,FALSE)</f>
        <v>Y</v>
      </c>
      <c r="Q50" s="10" t="s">
        <v>72</v>
      </c>
      <c r="R50" s="10" t="s">
        <v>83</v>
      </c>
      <c r="S50" s="10" t="s">
        <v>77</v>
      </c>
      <c r="U50" s="15" t="s">
        <v>83</v>
      </c>
      <c r="V50" s="38"/>
      <c r="W50" s="38" t="s">
        <v>84</v>
      </c>
      <c r="X50" s="154">
        <f>VLOOKUP($G50,'[6]sludge-cess'!$D$1:$W$65536,18,FALSE)*4.5</f>
        <v>18</v>
      </c>
      <c r="Y50" s="10" t="str">
        <f>VLOOKUP($G50,'[6]sludge-cess'!$D$1:$W$65536,20,FALSE)</f>
        <v>Weekly</v>
      </c>
      <c r="Z50" s="10" t="s">
        <v>77</v>
      </c>
      <c r="AB50" s="10" t="str">
        <f>VLOOKUP($D50,'[7]Primary and secondary disposa;'!$A$7:$BS$322,68,FALSE)</f>
        <v>GODDARDS GREEN WTW</v>
      </c>
      <c r="AC50" s="152">
        <f>VLOOKUP($D50,'[7]Primary and secondary disposa;'!$A$7:$BS$322,69,FALSE)</f>
        <v>0.52951215072358138</v>
      </c>
      <c r="AD50" s="15" t="s">
        <v>85</v>
      </c>
      <c r="AE50" s="10" t="str">
        <f>VLOOKUP($D50,'[7]Primary and secondary disposa;'!$A$7:$BS$322,70,FALSE)</f>
        <v>HAM HILL WTW</v>
      </c>
      <c r="AF50" s="152">
        <f>VLOOKUP($D50,'[7]Primary and secondary disposa;'!$A$7:$BS$322,71,FALSE)</f>
        <v>0.1501092199872579</v>
      </c>
      <c r="AG50" s="10"/>
    </row>
    <row r="51" spans="2:33">
      <c r="B51" s="141"/>
      <c r="D51" s="10" t="s">
        <v>162</v>
      </c>
      <c r="E51" s="135" t="s">
        <v>163</v>
      </c>
      <c r="F51" s="135">
        <v>-1.5935218</v>
      </c>
      <c r="G51" s="112">
        <v>103007</v>
      </c>
      <c r="I51" s="88">
        <f>VLOOKUP(G51,'[1]TDS data'!$C$4:$H$367,6,FALSE)</f>
        <v>58.597052186193572</v>
      </c>
      <c r="J51" s="10" t="s">
        <v>75</v>
      </c>
      <c r="K51" s="83">
        <f>VLOOKUP(D51,[4]Summary!$A$4:$D$341,4,FALSE)</f>
        <v>0.04</v>
      </c>
      <c r="L51" s="10" t="s">
        <v>75</v>
      </c>
      <c r="M51" s="10" t="s">
        <v>76</v>
      </c>
      <c r="N51" s="10" t="str">
        <f>VLOOKUP(D51,[5]Sheet1!$A$2:$G$367,7,FALSE)</f>
        <v>SB</v>
      </c>
      <c r="P51" s="10" t="str">
        <f>VLOOKUP(G51,'[3]All screens'!$C$4:$S$371,17,FALSE)</f>
        <v>Y</v>
      </c>
      <c r="Q51" s="10" t="s">
        <v>83</v>
      </c>
      <c r="R51" s="10" t="s">
        <v>83</v>
      </c>
      <c r="S51" s="10" t="s">
        <v>77</v>
      </c>
      <c r="U51" s="15" t="s">
        <v>83</v>
      </c>
      <c r="V51" s="38"/>
      <c r="W51" s="38" t="s">
        <v>84</v>
      </c>
      <c r="X51" s="154">
        <f>VLOOKUP($G51,'[6]sludge-cess'!$D$1:$W$65536,18,FALSE)*4.5</f>
        <v>18</v>
      </c>
      <c r="Y51" s="10" t="str">
        <f>VLOOKUP($G51,'[6]sludge-cess'!$D$1:$W$65536,20,FALSE)</f>
        <v>Weekly</v>
      </c>
      <c r="Z51" s="10" t="s">
        <v>77</v>
      </c>
      <c r="AB51" s="10" t="str">
        <f>VLOOKUP($D51,'[7]Primary and secondary disposa;'!$A$7:$BS$322,68,FALSE)</f>
        <v>SLOWHILL COPSE MARCHWOOD WTW</v>
      </c>
      <c r="AC51" s="152">
        <f>VLOOKUP($D51,'[7]Primary and secondary disposa;'!$A$7:$BS$322,69,FALSE)</f>
        <v>0.92349458787263072</v>
      </c>
      <c r="AD51" s="38" t="s">
        <v>85</v>
      </c>
      <c r="AE51" s="10" t="str">
        <f>VLOOKUP($D51,'[7]Primary and secondary disposa;'!$A$7:$BS$322,70,FALSE)</f>
        <v>BUDDS FARM HAVANT WTW</v>
      </c>
      <c r="AF51" s="152">
        <f>VLOOKUP($D51,'[7]Primary and secondary disposa;'!$A$7:$BS$322,71,FALSE)</f>
        <v>4.4628157074298694E-2</v>
      </c>
      <c r="AG51" s="10"/>
    </row>
    <row r="52" spans="2:33">
      <c r="B52" s="141"/>
      <c r="D52" s="10" t="s">
        <v>164</v>
      </c>
      <c r="E52" s="135" t="s">
        <v>165</v>
      </c>
      <c r="F52" s="135">
        <v>-0.58901570000000003</v>
      </c>
      <c r="G52" s="112">
        <v>107426</v>
      </c>
      <c r="I52" s="88">
        <f>VLOOKUP(G52,'[1]TDS data'!$C$4:$H$367,6,FALSE)</f>
        <v>2981.2868132971803</v>
      </c>
      <c r="J52" s="10" t="s">
        <v>75</v>
      </c>
      <c r="K52" s="83">
        <v>0.03</v>
      </c>
      <c r="L52" s="10" t="s">
        <v>75</v>
      </c>
      <c r="M52" s="10" t="s">
        <v>76</v>
      </c>
      <c r="N52" s="10" t="str">
        <f>VLOOKUP(D52,[5]Sheet1!$A$2:$G$367,7,FALSE)</f>
        <v>SAS</v>
      </c>
      <c r="P52" s="10" t="str">
        <f>VLOOKUP(G52,'[3]All screens'!$C$4:$S$371,17,FALSE)</f>
        <v>Y</v>
      </c>
      <c r="Q52" s="10" t="s">
        <v>72</v>
      </c>
      <c r="R52" s="10" t="s">
        <v>72</v>
      </c>
      <c r="S52" s="10" t="s">
        <v>77</v>
      </c>
      <c r="U52" s="15" t="s">
        <v>72</v>
      </c>
      <c r="V52" s="10">
        <v>107427</v>
      </c>
      <c r="W52" s="38" t="s">
        <v>90</v>
      </c>
      <c r="X52" s="154">
        <v>27</v>
      </c>
      <c r="Y52" s="10"/>
      <c r="Z52" s="10" t="s">
        <v>77</v>
      </c>
      <c r="AB52" s="10" t="s">
        <v>79</v>
      </c>
      <c r="AC52" s="84">
        <v>1</v>
      </c>
      <c r="AD52" s="10" t="s">
        <v>80</v>
      </c>
      <c r="AE52" s="38"/>
      <c r="AF52" s="10"/>
      <c r="AG52" s="10"/>
    </row>
    <row r="53" spans="2:33">
      <c r="B53" s="141"/>
      <c r="D53" s="10" t="s">
        <v>166</v>
      </c>
      <c r="E53" s="135" t="s">
        <v>167</v>
      </c>
      <c r="F53" s="135">
        <v>7.8166399999999997E-2</v>
      </c>
      <c r="G53" s="112">
        <v>100060</v>
      </c>
      <c r="I53" s="88">
        <f>VLOOKUP(G53,'[1]TDS data'!$C$4:$H$367,6,FALSE)</f>
        <v>79.340575765195055</v>
      </c>
      <c r="J53" s="10" t="s">
        <v>75</v>
      </c>
      <c r="K53" s="83">
        <f>VLOOKUP(D53,[4]Summary!$A$4:$D$341,4,FALSE)</f>
        <v>3.5000000000000003E-2</v>
      </c>
      <c r="L53" s="10" t="s">
        <v>75</v>
      </c>
      <c r="M53" s="10" t="s">
        <v>76</v>
      </c>
      <c r="N53" s="10" t="str">
        <f>VLOOKUP(D53,[5]Sheet1!$A$2:$G$367,7,FALSE)</f>
        <v>SB</v>
      </c>
      <c r="P53" s="10" t="str">
        <f>VLOOKUP(G53,'[3]All screens'!$C$4:$S$371,17,FALSE)</f>
        <v>Y</v>
      </c>
      <c r="Q53" s="10" t="s">
        <v>72</v>
      </c>
      <c r="R53" s="10" t="s">
        <v>83</v>
      </c>
      <c r="S53" s="10" t="s">
        <v>77</v>
      </c>
      <c r="U53" s="15" t="s">
        <v>83</v>
      </c>
      <c r="V53" s="38"/>
      <c r="W53" s="38" t="s">
        <v>84</v>
      </c>
      <c r="X53" s="154">
        <f>VLOOKUP($G53,'[6]sludge-cess'!$D$1:$W$65536,18,FALSE)*4.5</f>
        <v>18</v>
      </c>
      <c r="Y53" s="10" t="str">
        <f>VLOOKUP($G53,'[6]sludge-cess'!$D$1:$W$65536,20,FALSE)</f>
        <v>2 weeks on 1 week off</v>
      </c>
      <c r="Z53" s="10" t="s">
        <v>77</v>
      </c>
      <c r="AB53" s="10" t="str">
        <f>VLOOKUP($D53,'[7]Primary and secondary disposa;'!$A$7:$BS$322,68,FALSE)</f>
        <v>SCAYNES HILL WTW</v>
      </c>
      <c r="AC53" s="152">
        <f>VLOOKUP($D53,'[7]Primary and secondary disposa;'!$A$7:$BS$322,69,FALSE)</f>
        <v>0.64511831726555557</v>
      </c>
      <c r="AD53" s="15" t="s">
        <v>85</v>
      </c>
      <c r="AE53" s="10" t="str">
        <f>VLOOKUP($D53,'[7]Primary and secondary disposa;'!$A$7:$BS$322,70,FALSE)</f>
        <v>HAM HILL WTW</v>
      </c>
      <c r="AF53" s="152">
        <f>VLOOKUP($D53,'[7]Primary and secondary disposa;'!$A$7:$BS$322,71,FALSE)</f>
        <v>0.1834180543383003</v>
      </c>
      <c r="AG53" s="10"/>
    </row>
    <row r="54" spans="2:33">
      <c r="B54" s="141"/>
      <c r="D54" s="10" t="s">
        <v>168</v>
      </c>
      <c r="E54" s="135" t="s">
        <v>169</v>
      </c>
      <c r="F54" s="135">
        <v>-1.4740771399999999</v>
      </c>
      <c r="G54" s="112">
        <v>101246</v>
      </c>
      <c r="I54" s="88">
        <f>VLOOKUP(G54,'[1]TDS data'!$C$4:$H$367,6,FALSE)</f>
        <v>1438.9832868797585</v>
      </c>
      <c r="J54" s="10" t="s">
        <v>75</v>
      </c>
      <c r="K54" s="83">
        <v>0.03</v>
      </c>
      <c r="L54" s="10" t="s">
        <v>75</v>
      </c>
      <c r="M54" s="10" t="s">
        <v>76</v>
      </c>
      <c r="N54" s="10" t="str">
        <f>VLOOKUP(D54,[5]Sheet1!$A$2:$G$367,7,FALSE)</f>
        <v>SB Cphos</v>
      </c>
      <c r="P54" s="10" t="str">
        <f>VLOOKUP(G54,'[3]All screens'!$C$4:$S$371,17,FALSE)</f>
        <v>N</v>
      </c>
      <c r="Q54" s="10" t="s">
        <v>83</v>
      </c>
      <c r="R54" s="10" t="s">
        <v>72</v>
      </c>
      <c r="S54" s="10" t="s">
        <v>77</v>
      </c>
      <c r="U54" s="15" t="s">
        <v>72</v>
      </c>
      <c r="V54" s="10">
        <v>107418</v>
      </c>
      <c r="W54" s="38" t="s">
        <v>90</v>
      </c>
      <c r="X54" s="154">
        <v>27</v>
      </c>
      <c r="Y54" s="10"/>
      <c r="Z54" s="10" t="s">
        <v>77</v>
      </c>
      <c r="AB54" s="10" t="s">
        <v>79</v>
      </c>
      <c r="AC54" s="84">
        <v>1</v>
      </c>
      <c r="AD54" s="10" t="s">
        <v>80</v>
      </c>
      <c r="AE54" s="38"/>
      <c r="AF54" s="10"/>
      <c r="AG54" s="10"/>
    </row>
    <row r="55" spans="2:33">
      <c r="B55" s="141"/>
      <c r="D55" s="10" t="s">
        <v>170</v>
      </c>
      <c r="E55" s="135" t="s">
        <v>171</v>
      </c>
      <c r="F55" s="135">
        <v>-0.16413907</v>
      </c>
      <c r="G55" s="112">
        <v>101905</v>
      </c>
      <c r="I55" s="88">
        <f>VLOOKUP(G55,'[1]TDS data'!$C$4:$H$367,6,FALSE)</f>
        <v>1603.9703576935135</v>
      </c>
      <c r="J55" s="10" t="s">
        <v>75</v>
      </c>
      <c r="K55" s="83">
        <v>0.03</v>
      </c>
      <c r="L55" s="10" t="s">
        <v>75</v>
      </c>
      <c r="M55" s="10" t="s">
        <v>76</v>
      </c>
      <c r="N55" s="10" t="str">
        <f>VLOOKUP(D55,[5]Sheet1!$A$2:$G$367,7,FALSE)</f>
        <v>SAS Cphos</v>
      </c>
      <c r="P55" s="10" t="str">
        <f>VLOOKUP(G55,'[3]All screens'!$C$4:$S$371,17,FALSE)</f>
        <v>Y</v>
      </c>
      <c r="Q55" s="10" t="s">
        <v>72</v>
      </c>
      <c r="R55" s="10" t="s">
        <v>83</v>
      </c>
      <c r="S55" s="10" t="s">
        <v>77</v>
      </c>
      <c r="U55" s="15" t="s">
        <v>72</v>
      </c>
      <c r="V55" s="10">
        <v>107430</v>
      </c>
      <c r="W55" s="38" t="s">
        <v>172</v>
      </c>
      <c r="X55" s="154">
        <v>27</v>
      </c>
      <c r="Y55" s="10"/>
      <c r="Z55" s="10" t="s">
        <v>77</v>
      </c>
      <c r="AB55" s="10" t="s">
        <v>79</v>
      </c>
      <c r="AC55" s="84">
        <v>1</v>
      </c>
      <c r="AD55" s="10" t="s">
        <v>80</v>
      </c>
      <c r="AE55" s="38"/>
      <c r="AF55" s="10"/>
      <c r="AG55" s="10"/>
    </row>
    <row r="56" spans="2:33">
      <c r="B56" s="141"/>
      <c r="D56" s="10" t="s">
        <v>173</v>
      </c>
      <c r="E56" s="135" t="s">
        <v>174</v>
      </c>
      <c r="F56" s="135">
        <v>-4.3624700000000002E-2</v>
      </c>
      <c r="G56" s="112">
        <v>101944</v>
      </c>
      <c r="I56" s="88">
        <f>VLOOKUP(G56,'[1]TDS data'!$C$4:$H$367,6,FALSE)</f>
        <v>116.4375766726688</v>
      </c>
      <c r="J56" s="10" t="s">
        <v>75</v>
      </c>
      <c r="K56" s="83">
        <f>VLOOKUP(D56,[4]Summary!$A$4:$D$341,4,FALSE)</f>
        <v>0.04</v>
      </c>
      <c r="L56" s="10" t="s">
        <v>75</v>
      </c>
      <c r="M56" s="10" t="s">
        <v>76</v>
      </c>
      <c r="N56" s="10" t="str">
        <f>VLOOKUP(D56,[5]Sheet1!$A$2:$G$367,7,FALSE)</f>
        <v>SB</v>
      </c>
      <c r="P56" s="10" t="str">
        <f>VLOOKUP(G56,'[3]All screens'!$C$4:$S$371,17,FALSE)</f>
        <v>Y</v>
      </c>
      <c r="Q56" s="10" t="s">
        <v>83</v>
      </c>
      <c r="R56" s="10" t="s">
        <v>83</v>
      </c>
      <c r="S56" s="10" t="s">
        <v>77</v>
      </c>
      <c r="U56" s="15" t="s">
        <v>83</v>
      </c>
      <c r="V56" s="38"/>
      <c r="W56" s="38" t="s">
        <v>84</v>
      </c>
      <c r="X56" s="154">
        <f>VLOOKUP($G56,'[6]sludge-cess'!$D$1:$W$65536,18,FALSE)*4.5</f>
        <v>18</v>
      </c>
      <c r="Y56" s="10" t="str">
        <f>VLOOKUP($G56,'[6]sludge-cess'!$D$1:$W$65536,20,FALSE)</f>
        <v>Weekly</v>
      </c>
      <c r="Z56" s="10" t="s">
        <v>77</v>
      </c>
      <c r="AB56" s="10" t="str">
        <f>VLOOKUP($D56,'[7]Primary and secondary disposa;'!$A$7:$BS$322,68,FALSE)</f>
        <v>GODDARDS GREEN WTW</v>
      </c>
      <c r="AC56" s="152">
        <f>VLOOKUP($D56,'[7]Primary and secondary disposa;'!$A$7:$BS$322,69,FALSE)</f>
        <v>0.37094688681121951</v>
      </c>
      <c r="AD56" s="15" t="s">
        <v>85</v>
      </c>
      <c r="AE56" s="10" t="str">
        <f>VLOOKUP($D56,'[7]Primary and secondary disposa;'!$A$7:$BS$322,70,FALSE)</f>
        <v>GRAVESEND WTW</v>
      </c>
      <c r="AF56" s="152">
        <f>VLOOKUP($D56,'[7]Primary and secondary disposa;'!$A$7:$BS$322,71,FALSE)</f>
        <v>0.27153371792321485</v>
      </c>
      <c r="AG56" s="10"/>
    </row>
    <row r="57" spans="2:33">
      <c r="B57" s="141"/>
      <c r="D57" s="10" t="s">
        <v>175</v>
      </c>
      <c r="E57" s="135" t="s">
        <v>176</v>
      </c>
      <c r="F57" s="135">
        <v>0.39589027999999998</v>
      </c>
      <c r="G57" s="112">
        <v>101794</v>
      </c>
      <c r="I57" s="88">
        <f>VLOOKUP(G57,'[1]TDS data'!$C$4:$H$367,6,FALSE)</f>
        <v>1388.4453941347624</v>
      </c>
      <c r="J57" s="10" t="s">
        <v>75</v>
      </c>
      <c r="K57" s="83">
        <v>0.03</v>
      </c>
      <c r="L57" s="10" t="s">
        <v>75</v>
      </c>
      <c r="M57" s="10" t="s">
        <v>76</v>
      </c>
      <c r="N57" s="10" t="str">
        <f>VLOOKUP(D57,[5]Sheet1!$A$2:$G$367,7,FALSE)</f>
        <v>SAS</v>
      </c>
      <c r="P57" s="10" t="str">
        <f>VLOOKUP(G57,'[3]All screens'!$C$4:$S$371,17,FALSE)</f>
        <v>Y</v>
      </c>
      <c r="Q57" s="10" t="s">
        <v>72</v>
      </c>
      <c r="R57" s="10" t="s">
        <v>72</v>
      </c>
      <c r="S57" s="10" t="s">
        <v>77</v>
      </c>
      <c r="U57" s="15" t="s">
        <v>72</v>
      </c>
      <c r="V57" s="10">
        <v>107423</v>
      </c>
      <c r="W57" s="38" t="s">
        <v>78</v>
      </c>
      <c r="X57" s="154">
        <v>27</v>
      </c>
      <c r="Y57" s="10"/>
      <c r="Z57" s="10" t="s">
        <v>77</v>
      </c>
      <c r="AB57" s="10" t="s">
        <v>79</v>
      </c>
      <c r="AC57" s="84">
        <v>1</v>
      </c>
      <c r="AD57" s="10" t="s">
        <v>80</v>
      </c>
      <c r="AE57" s="38"/>
      <c r="AF57" s="10"/>
      <c r="AG57" s="10"/>
    </row>
    <row r="58" spans="2:33">
      <c r="B58" s="141"/>
      <c r="D58" s="10" t="s">
        <v>177</v>
      </c>
      <c r="E58" s="135" t="s">
        <v>178</v>
      </c>
      <c r="F58" s="135">
        <v>0.33451926999999998</v>
      </c>
      <c r="G58" s="112">
        <v>102635</v>
      </c>
      <c r="I58" s="88">
        <f>VLOOKUP(G58,'[1]TDS data'!$C$4:$H$367,6,FALSE)</f>
        <v>61.931500478396735</v>
      </c>
      <c r="J58" s="10" t="s">
        <v>75</v>
      </c>
      <c r="K58" s="83">
        <f>VLOOKUP(D58,[4]Summary!$A$4:$D$341,4,FALSE)</f>
        <v>0.04</v>
      </c>
      <c r="L58" s="10" t="s">
        <v>75</v>
      </c>
      <c r="M58" s="10" t="s">
        <v>76</v>
      </c>
      <c r="N58" s="10" t="str">
        <f>VLOOKUP(D58,[5]Sheet1!$A$2:$G$367,7,FALSE)</f>
        <v>SB</v>
      </c>
      <c r="P58" s="10" t="str">
        <f>VLOOKUP(G58,'[3]All screens'!$C$4:$S$371,17,FALSE)</f>
        <v>N</v>
      </c>
      <c r="Q58" s="10" t="s">
        <v>83</v>
      </c>
      <c r="R58" s="10" t="s">
        <v>83</v>
      </c>
      <c r="S58" s="10" t="s">
        <v>77</v>
      </c>
      <c r="U58" s="15" t="s">
        <v>83</v>
      </c>
      <c r="V58" s="38"/>
      <c r="W58" s="38" t="s">
        <v>84</v>
      </c>
      <c r="X58" s="154">
        <f>VLOOKUP($G58,'[6]sludge-cess'!$D$1:$W$65536,18,FALSE)*4.5</f>
        <v>18</v>
      </c>
      <c r="Y58" s="10" t="str">
        <f>VLOOKUP($G58,'[6]sludge-cess'!$D$1:$W$65536,20,FALSE)</f>
        <v>Weekly</v>
      </c>
      <c r="Z58" s="10" t="s">
        <v>77</v>
      </c>
      <c r="AB58" s="10" t="str">
        <f>VLOOKUP($D58,'[7]Primary and secondary disposa;'!$A$7:$BS$322,68,FALSE)</f>
        <v>AYLESFORD WTW</v>
      </c>
      <c r="AC58" s="152">
        <f>VLOOKUP($D58,'[7]Primary and secondary disposa;'!$A$7:$BS$322,69,FALSE)</f>
        <v>0.69277938542097339</v>
      </c>
      <c r="AD58" s="38" t="s">
        <v>85</v>
      </c>
      <c r="AE58" s="10" t="str">
        <f>VLOOKUP($D58,'[7]Primary and secondary disposa;'!$A$7:$BS$322,70,FALSE)</f>
        <v>HAM HILL WTW</v>
      </c>
      <c r="AF58" s="152">
        <f>VLOOKUP($D58,'[7]Primary and secondary disposa;'!$A$7:$BS$322,71,FALSE)</f>
        <v>0.16928482844150455</v>
      </c>
      <c r="AG58" s="10"/>
    </row>
    <row r="59" spans="2:33">
      <c r="B59" s="141"/>
      <c r="D59" s="10" t="s">
        <v>179</v>
      </c>
      <c r="E59" s="135" t="s">
        <v>180</v>
      </c>
      <c r="F59" s="135">
        <v>0.27236292000000001</v>
      </c>
      <c r="G59" s="112">
        <v>100532</v>
      </c>
      <c r="I59" s="88">
        <f>VLOOKUP(G59,'[1]TDS data'!$C$4:$H$367,6,FALSE)</f>
        <v>349.45205074862656</v>
      </c>
      <c r="J59" s="10" t="s">
        <v>75</v>
      </c>
      <c r="K59" s="83">
        <v>0.03</v>
      </c>
      <c r="L59" s="10" t="s">
        <v>75</v>
      </c>
      <c r="M59" s="10" t="s">
        <v>76</v>
      </c>
      <c r="N59" s="10" t="str">
        <f>VLOOKUP(D59,[5]Sheet1!$A$2:$G$367,7,FALSE)</f>
        <v>SAS Cphos</v>
      </c>
      <c r="P59" s="10" t="str">
        <f>VLOOKUP(G59,'[3]All screens'!$C$4:$S$371,17,FALSE)</f>
        <v>Y</v>
      </c>
      <c r="Q59" s="10" t="s">
        <v>72</v>
      </c>
      <c r="R59" s="10" t="s">
        <v>72</v>
      </c>
      <c r="S59" s="10" t="s">
        <v>77</v>
      </c>
      <c r="U59" s="15" t="s">
        <v>83</v>
      </c>
      <c r="V59" s="10"/>
      <c r="W59" s="38" t="s">
        <v>84</v>
      </c>
      <c r="X59" s="154">
        <v>27</v>
      </c>
      <c r="Y59" s="10"/>
      <c r="Z59" s="10" t="s">
        <v>77</v>
      </c>
      <c r="AB59" s="10" t="str">
        <f>VLOOKUP($D59,'[8]Primary and secondary locations'!$A$7:$AI$22,32,FALSE)</f>
        <v>HASTINGS STC</v>
      </c>
      <c r="AC59" s="152">
        <f>VLOOKUP($D59,'[8]Primary and secondary locations'!$A$7:$AI$22,33,FALSE)</f>
        <v>0.96786816560502453</v>
      </c>
      <c r="AD59" s="15" t="s">
        <v>113</v>
      </c>
      <c r="AE59" s="10" t="str">
        <f>VLOOKUP($D59,'[8]Primary and secondary locations'!$A$7:$AI$22,34,FALSE)</f>
        <v>ASHFORD STC</v>
      </c>
      <c r="AF59" s="152">
        <f>VLOOKUP($D59,'[8]Primary and secondary locations'!$A$7:$AI$22,35,FALSE)</f>
        <v>1.9705111594770126E-2</v>
      </c>
      <c r="AG59" s="10"/>
    </row>
    <row r="60" spans="2:33">
      <c r="B60" s="141"/>
      <c r="D60" s="10" t="s">
        <v>181</v>
      </c>
      <c r="E60" s="135" t="s">
        <v>182</v>
      </c>
      <c r="F60" s="135">
        <v>0.26975279000000002</v>
      </c>
      <c r="G60" s="112">
        <v>103000</v>
      </c>
      <c r="I60" s="88">
        <f>VLOOKUP(G60,'[1]TDS data'!$C$4:$H$367,6,FALSE)</f>
        <v>692.05616339804067</v>
      </c>
      <c r="J60" s="10" t="s">
        <v>75</v>
      </c>
      <c r="K60" s="83">
        <f>VLOOKUP(D60,[4]Summary!$A$4:$D$341,4,FALSE)</f>
        <v>0.03</v>
      </c>
      <c r="L60" s="10" t="s">
        <v>75</v>
      </c>
      <c r="M60" s="10" t="s">
        <v>76</v>
      </c>
      <c r="N60" s="10" t="str">
        <f>VLOOKUP(D60,[5]Sheet1!$A$2:$G$367,7,FALSE)</f>
        <v>CSAS Cphos</v>
      </c>
      <c r="P60" s="10" t="str">
        <f>VLOOKUP(G60,'[3]All screens'!$C$4:$S$371,17,FALSE)</f>
        <v>Y</v>
      </c>
      <c r="Q60" s="10" t="s">
        <v>72</v>
      </c>
      <c r="R60" s="10" t="s">
        <v>83</v>
      </c>
      <c r="S60" s="10" t="s">
        <v>77</v>
      </c>
      <c r="U60" s="15" t="s">
        <v>83</v>
      </c>
      <c r="V60" s="38"/>
      <c r="W60" s="38" t="s">
        <v>84</v>
      </c>
      <c r="X60" s="154">
        <f>VLOOKUP($G60,'[6]sludge-cess'!$D$1:$W$65536,18,FALSE)*4.5</f>
        <v>27</v>
      </c>
      <c r="Y60" s="10" t="str">
        <f>VLOOKUP($G60,'[6]sludge-cess'!$D$1:$W$65536,20,FALSE)</f>
        <v>Weekly</v>
      </c>
      <c r="Z60" s="10" t="s">
        <v>77</v>
      </c>
      <c r="AB60" s="10" t="str">
        <f>VLOOKUP($D60,'[7]Primary and secondary disposa;'!$A$7:$BS$322,68,FALSE)</f>
        <v>HAILSHAM NORTH WTW</v>
      </c>
      <c r="AC60" s="152">
        <f>VLOOKUP($D60,'[7]Primary and secondary disposa;'!$A$7:$BS$322,69,FALSE)</f>
        <v>0.76536771879455945</v>
      </c>
      <c r="AD60" s="15" t="s">
        <v>85</v>
      </c>
      <c r="AE60" s="10" t="str">
        <f>VLOOKUP($D60,'[7]Primary and secondary disposa;'!$A$7:$BS$322,70,FALSE)</f>
        <v>GODDARDS GREEN WTW</v>
      </c>
      <c r="AF60" s="152">
        <f>VLOOKUP($D60,'[7]Primary and secondary disposa;'!$A$7:$BS$322,71,FALSE)</f>
        <v>6.8813897863480411E-2</v>
      </c>
      <c r="AG60" s="10"/>
    </row>
    <row r="61" spans="2:33">
      <c r="B61" s="141"/>
      <c r="D61" s="10" t="s">
        <v>183</v>
      </c>
      <c r="E61" s="135" t="s">
        <v>184</v>
      </c>
      <c r="F61" s="135">
        <v>0.44586661999999999</v>
      </c>
      <c r="G61" s="112">
        <v>102708</v>
      </c>
      <c r="I61" s="88">
        <f>VLOOKUP(G61,'[1]TDS data'!$C$4:$H$367,6,FALSE)</f>
        <v>1523.1826369216069</v>
      </c>
      <c r="J61" s="10" t="s">
        <v>75</v>
      </c>
      <c r="K61" s="83">
        <v>0.03</v>
      </c>
      <c r="L61" s="10" t="s">
        <v>75</v>
      </c>
      <c r="M61" s="10" t="s">
        <v>76</v>
      </c>
      <c r="N61" s="10" t="str">
        <f>VLOOKUP(D61,[5]Sheet1!$A$2:$G$367,7,FALSE)</f>
        <v>SAS</v>
      </c>
      <c r="P61" s="10" t="str">
        <f>VLOOKUP(G61,'[3]All screens'!$C$4:$S$371,17,FALSE)</f>
        <v>Y</v>
      </c>
      <c r="Q61" s="10" t="s">
        <v>72</v>
      </c>
      <c r="R61" s="10" t="s">
        <v>72</v>
      </c>
      <c r="S61" s="10" t="s">
        <v>77</v>
      </c>
      <c r="U61" s="15" t="s">
        <v>72</v>
      </c>
      <c r="V61" s="10">
        <v>111541</v>
      </c>
      <c r="W61" s="38" t="s">
        <v>90</v>
      </c>
      <c r="X61" s="154">
        <v>27</v>
      </c>
      <c r="Y61" s="10"/>
      <c r="Z61" s="10" t="s">
        <v>77</v>
      </c>
      <c r="AB61" s="10" t="s">
        <v>79</v>
      </c>
      <c r="AC61" s="84">
        <v>1</v>
      </c>
      <c r="AD61" s="10" t="s">
        <v>80</v>
      </c>
      <c r="AE61" s="38"/>
      <c r="AF61" s="10"/>
      <c r="AG61" s="10"/>
    </row>
    <row r="62" spans="2:33">
      <c r="B62" s="141"/>
      <c r="D62" s="10" t="s">
        <v>185</v>
      </c>
      <c r="E62" s="135" t="s">
        <v>186</v>
      </c>
      <c r="F62" s="135">
        <v>-1.3278842</v>
      </c>
      <c r="G62" s="112">
        <v>101718</v>
      </c>
      <c r="I62" s="88">
        <f>VLOOKUP(G62,'[1]TDS data'!$C$4:$H$367,6,FALSE)</f>
        <v>426.06018096950714</v>
      </c>
      <c r="J62" s="10" t="s">
        <v>75</v>
      </c>
      <c r="K62" s="83">
        <f>VLOOKUP(D62,[4]Summary!$A$4:$D$341,4,FALSE)</f>
        <v>0.04</v>
      </c>
      <c r="L62" s="10" t="s">
        <v>75</v>
      </c>
      <c r="M62" s="10" t="s">
        <v>76</v>
      </c>
      <c r="N62" s="10" t="str">
        <f>VLOOKUP(D62,[5]Sheet1!$A$2:$G$367,7,FALSE)</f>
        <v>SB Cphos</v>
      </c>
      <c r="P62" s="10" t="str">
        <f>VLOOKUP(G62,'[3]All screens'!$C$4:$S$371,17,FALSE)</f>
        <v>Y</v>
      </c>
      <c r="Q62" s="10" t="s">
        <v>72</v>
      </c>
      <c r="R62" s="10" t="s">
        <v>83</v>
      </c>
      <c r="S62" s="10" t="s">
        <v>77</v>
      </c>
      <c r="U62" s="15" t="s">
        <v>83</v>
      </c>
      <c r="V62" s="38"/>
      <c r="W62" s="38" t="s">
        <v>84</v>
      </c>
      <c r="X62" s="154">
        <f>VLOOKUP($G62,'[6]sludge-cess'!$D$1:$W$65536,18,FALSE)*4.5</f>
        <v>27</v>
      </c>
      <c r="Y62" s="10" t="str">
        <f>VLOOKUP($G62,'[6]sludge-cess'!$D$1:$W$65536,20,FALSE)</f>
        <v>Weekly</v>
      </c>
      <c r="Z62" s="10" t="s">
        <v>77</v>
      </c>
      <c r="AB62" s="10" t="str">
        <f>VLOOKUP($D62,'[7]Primary and secondary disposa;'!$A$7:$BS$322,68,FALSE)</f>
        <v>SLOWHILL COPSE MARCHWOOD WTW</v>
      </c>
      <c r="AC62" s="152">
        <f>VLOOKUP($D62,'[7]Primary and secondary disposa;'!$A$7:$BS$322,69,FALSE)</f>
        <v>0.82716094990056444</v>
      </c>
      <c r="AD62" s="15" t="s">
        <v>85</v>
      </c>
      <c r="AE62" s="10" t="str">
        <f>VLOOKUP($D62,'[7]Primary and secondary disposa;'!$A$7:$BS$322,70,FALSE)</f>
        <v>FULLERTON WTW</v>
      </c>
      <c r="AF62" s="152">
        <f>VLOOKUP($D62,'[7]Primary and secondary disposa;'!$A$7:$BS$322,71,FALSE)</f>
        <v>0.12857644212120661</v>
      </c>
      <c r="AG62" s="10"/>
    </row>
    <row r="63" spans="2:33">
      <c r="B63" s="141"/>
      <c r="D63" s="10" t="s">
        <v>187</v>
      </c>
      <c r="E63" s="135" t="s">
        <v>188</v>
      </c>
      <c r="F63" s="135">
        <v>0.67484120999999997</v>
      </c>
      <c r="G63" s="112">
        <v>102883</v>
      </c>
      <c r="I63" s="88">
        <f>VLOOKUP(G63,'[1]TDS data'!$C$4:$H$367,6,FALSE)</f>
        <v>47.006816669874127</v>
      </c>
      <c r="J63" s="10" t="s">
        <v>75</v>
      </c>
      <c r="K63" s="83">
        <f>VLOOKUP(D63,[4]Summary!$A$4:$D$341,4,FALSE)</f>
        <v>0.04</v>
      </c>
      <c r="L63" s="10" t="s">
        <v>75</v>
      </c>
      <c r="M63" s="10" t="s">
        <v>76</v>
      </c>
      <c r="N63" s="10" t="str">
        <f>VLOOKUP(D63,[5]Sheet1!$A$2:$G$367,7,FALSE)</f>
        <v>SB Cphos</v>
      </c>
      <c r="P63" s="10" t="str">
        <f>VLOOKUP(G63,'[3]All screens'!$C$4:$S$371,17,FALSE)</f>
        <v>Y</v>
      </c>
      <c r="Q63" s="10" t="s">
        <v>83</v>
      </c>
      <c r="R63" s="10" t="s">
        <v>83</v>
      </c>
      <c r="S63" s="10" t="s">
        <v>77</v>
      </c>
      <c r="U63" s="15" t="s">
        <v>83</v>
      </c>
      <c r="V63" s="38"/>
      <c r="W63" s="38" t="s">
        <v>84</v>
      </c>
      <c r="X63" s="154">
        <f>VLOOKUP($G63,'[6]sludge-cess'!$D$1:$W$65536,18,FALSE)*4.5</f>
        <v>18</v>
      </c>
      <c r="Y63" s="10" t="str">
        <f>VLOOKUP($G63,'[6]sludge-cess'!$D$1:$W$65536,20,FALSE)</f>
        <v>Weekly</v>
      </c>
      <c r="Z63" s="10" t="s">
        <v>77</v>
      </c>
      <c r="AB63" s="10" t="str">
        <f>VLOOKUP($D63,'[7]Primary and secondary disposa;'!$A$7:$BS$322,68,FALSE)</f>
        <v>MOTNEY HILL WTW</v>
      </c>
      <c r="AC63" s="152">
        <f>VLOOKUP($D63,'[7]Primary and secondary disposa;'!$A$7:$BS$322,69,FALSE)</f>
        <v>0.47639484978540769</v>
      </c>
      <c r="AD63" s="38" t="s">
        <v>85</v>
      </c>
      <c r="AE63" s="10" t="str">
        <f>VLOOKUP($D63,'[7]Primary and secondary disposa;'!$A$7:$BS$322,70,FALSE)</f>
        <v>ASHFORD WTW</v>
      </c>
      <c r="AF63" s="152">
        <f>VLOOKUP($D63,'[7]Primary and secondary disposa;'!$A$7:$BS$322,71,FALSE)</f>
        <v>0.45493562231759666</v>
      </c>
      <c r="AG63" s="10"/>
    </row>
    <row r="64" spans="2:33">
      <c r="B64" s="141"/>
      <c r="D64" s="10" t="s">
        <v>189</v>
      </c>
      <c r="E64" s="135" t="s">
        <v>190</v>
      </c>
      <c r="F64" s="135">
        <v>0.52204373299999995</v>
      </c>
      <c r="G64" s="112">
        <v>100489</v>
      </c>
      <c r="I64" s="88">
        <f>VLOOKUP(G64,'[1]TDS data'!$C$4:$H$367,6,FALSE)</f>
        <v>49.157428507558208</v>
      </c>
      <c r="J64" s="10" t="s">
        <v>75</v>
      </c>
      <c r="K64" s="83">
        <f>VLOOKUP(D64,[4]Summary!$A$4:$D$341,4,FALSE)</f>
        <v>0.04</v>
      </c>
      <c r="L64" s="10" t="s">
        <v>75</v>
      </c>
      <c r="M64" s="10" t="s">
        <v>76</v>
      </c>
      <c r="N64" s="10" t="str">
        <f>VLOOKUP(D64,[5]Sheet1!$A$2:$G$367,7,FALSE)</f>
        <v>SB Cphos</v>
      </c>
      <c r="P64" s="10" t="str">
        <f>VLOOKUP(G64,'[3]All screens'!$C$4:$S$371,17,FALSE)</f>
        <v>Y</v>
      </c>
      <c r="Q64" s="10" t="s">
        <v>83</v>
      </c>
      <c r="R64" s="10" t="s">
        <v>83</v>
      </c>
      <c r="S64" s="10" t="s">
        <v>77</v>
      </c>
      <c r="U64" s="15" t="s">
        <v>83</v>
      </c>
      <c r="V64" s="38"/>
      <c r="W64" s="38" t="s">
        <v>84</v>
      </c>
      <c r="X64" s="154">
        <f>VLOOKUP($G64,'[6]sludge-cess'!$D$1:$W$65536,18,FALSE)*4.5</f>
        <v>18</v>
      </c>
      <c r="Y64" s="10" t="str">
        <f>VLOOKUP($G64,'[6]sludge-cess'!$D$1:$W$65536,20,FALSE)</f>
        <v>Weekly</v>
      </c>
      <c r="Z64" s="10" t="s">
        <v>77</v>
      </c>
      <c r="AB64" s="10" t="str">
        <f>VLOOKUP($D64,'[7]Primary and secondary disposa;'!$A$7:$BS$322,68,FALSE)</f>
        <v>ASHFORD WTW</v>
      </c>
      <c r="AC64" s="152">
        <f>VLOOKUP($D64,'[7]Primary and secondary disposa;'!$A$7:$BS$322,69,FALSE)</f>
        <v>0.74179885391578659</v>
      </c>
      <c r="AD64" s="38" t="s">
        <v>85</v>
      </c>
      <c r="AE64" s="10" t="str">
        <f>VLOOKUP($D64,'[7]Primary and secondary disposa;'!$A$7:$BS$322,70,FALSE)</f>
        <v>MOTNEY HILL WTW</v>
      </c>
      <c r="AF64" s="152">
        <f>VLOOKUP($D64,'[7]Primary and secondary disposa;'!$A$7:$BS$322,71,FALSE)</f>
        <v>0.16499183345790855</v>
      </c>
      <c r="AG64" s="10"/>
    </row>
    <row r="65" spans="2:33">
      <c r="B65" s="141"/>
      <c r="D65" s="10" t="s">
        <v>191</v>
      </c>
      <c r="E65" s="135" t="s">
        <v>192</v>
      </c>
      <c r="F65" s="135">
        <v>0.69732092540000001</v>
      </c>
      <c r="G65" s="112">
        <v>101117</v>
      </c>
      <c r="I65" s="88">
        <f>VLOOKUP(G65,'[1]TDS data'!$C$4:$H$367,6,FALSE)</f>
        <v>0</v>
      </c>
      <c r="J65" s="10" t="s">
        <v>75</v>
      </c>
      <c r="K65" s="83">
        <f>VLOOKUP(D65,[4]Summary!$A$4:$D$341,4,FALSE)</f>
        <v>0.04</v>
      </c>
      <c r="L65" s="10" t="s">
        <v>75</v>
      </c>
      <c r="M65" s="10" t="s">
        <v>76</v>
      </c>
      <c r="N65" s="10" t="str">
        <f>VLOOKUP(D65,[5]Sheet1!$A$2:$G$367,7,FALSE)</f>
        <v>SB Cphos</v>
      </c>
      <c r="P65" s="10" t="str">
        <f>VLOOKUP(G65,'[3]All screens'!$C$4:$S$371,17,FALSE)</f>
        <v>Y</v>
      </c>
      <c r="Q65" s="10" t="s">
        <v>72</v>
      </c>
      <c r="R65" s="10" t="s">
        <v>83</v>
      </c>
      <c r="S65" s="10" t="s">
        <v>77</v>
      </c>
      <c r="U65" s="15" t="s">
        <v>83</v>
      </c>
      <c r="V65" s="38"/>
      <c r="W65" s="38" t="s">
        <v>84</v>
      </c>
      <c r="X65" s="154">
        <f>VLOOKUP($G65,'[6]sludge-cess'!$D$1:$W$65536,18,FALSE)*4.5</f>
        <v>18</v>
      </c>
      <c r="Y65" s="10" t="str">
        <f>VLOOKUP($G65,'[6]sludge-cess'!$D$1:$W$65536,20,FALSE)</f>
        <v>Fortnightly</v>
      </c>
      <c r="Z65" s="10" t="s">
        <v>77</v>
      </c>
      <c r="AB65" s="10" t="str">
        <f>VLOOKUP($D65,'[7]Primary and secondary disposa;'!$A$7:$BS$322,68,FALSE)</f>
        <v>MOTNEY HILL WTW</v>
      </c>
      <c r="AC65" s="152">
        <f>VLOOKUP($D65,'[7]Primary and secondary disposa;'!$A$7:$BS$322,69,FALSE)</f>
        <v>0.51070653711913983</v>
      </c>
      <c r="AD65" s="38" t="s">
        <v>85</v>
      </c>
      <c r="AE65" s="10" t="str">
        <f>VLOOKUP($D65,'[7]Primary and secondary disposa;'!$A$7:$BS$322,70,FALSE)</f>
        <v>AYLESFORD WTW</v>
      </c>
      <c r="AF65" s="152">
        <f>VLOOKUP($D65,'[7]Primary and secondary disposa;'!$A$7:$BS$322,71,FALSE)</f>
        <v>0.33477973776058878</v>
      </c>
      <c r="AG65" s="10"/>
    </row>
    <row r="66" spans="2:33">
      <c r="B66" s="141"/>
      <c r="D66" s="10" t="s">
        <v>193</v>
      </c>
      <c r="E66" s="135" t="s">
        <v>194</v>
      </c>
      <c r="F66" s="135">
        <v>-0.26773130000000001</v>
      </c>
      <c r="G66" s="112">
        <v>100686</v>
      </c>
      <c r="I66" s="88">
        <f>VLOOKUP(G66,'[1]TDS data'!$C$4:$H$367,6,FALSE)</f>
        <v>123.019993562358</v>
      </c>
      <c r="J66" s="10" t="s">
        <v>75</v>
      </c>
      <c r="K66" s="83">
        <f>VLOOKUP(D66,[4]Summary!$A$4:$D$341,4,FALSE)</f>
        <v>0.04</v>
      </c>
      <c r="L66" s="10" t="s">
        <v>75</v>
      </c>
      <c r="M66" s="10" t="s">
        <v>76</v>
      </c>
      <c r="N66" s="10" t="str">
        <f>VLOOKUP(D66,[5]Sheet1!$A$2:$G$367,7,FALSE)</f>
        <v>SB Cphos</v>
      </c>
      <c r="P66" s="10" t="str">
        <f>VLOOKUP(G66,'[3]All screens'!$C$4:$S$371,17,FALSE)</f>
        <v>Y</v>
      </c>
      <c r="Q66" s="10" t="s">
        <v>83</v>
      </c>
      <c r="R66" s="10" t="s">
        <v>83</v>
      </c>
      <c r="S66" s="10" t="s">
        <v>77</v>
      </c>
      <c r="U66" s="15" t="s">
        <v>83</v>
      </c>
      <c r="V66" s="38"/>
      <c r="W66" s="38" t="s">
        <v>84</v>
      </c>
      <c r="X66" s="154">
        <f>VLOOKUP($G66,'[6]sludge-cess'!$D$1:$W$65536,18,FALSE)*4.5</f>
        <v>18</v>
      </c>
      <c r="Y66" s="10" t="str">
        <f>VLOOKUP($G66,'[6]sludge-cess'!$D$1:$W$65536,20,FALSE)</f>
        <v>Weekly</v>
      </c>
      <c r="Z66" s="10" t="s">
        <v>77</v>
      </c>
      <c r="AB66" s="10" t="str">
        <f>VLOOKUP($D66,'[7]Primary and secondary disposa;'!$A$7:$BS$322,68,FALSE)</f>
        <v>FORD WTW</v>
      </c>
      <c r="AC66" s="152">
        <f>VLOOKUP($D66,'[7]Primary and secondary disposa;'!$A$7:$BS$322,69,FALSE)</f>
        <v>0.65546548527979309</v>
      </c>
      <c r="AD66" s="15" t="s">
        <v>85</v>
      </c>
      <c r="AE66" s="10" t="str">
        <f>VLOOKUP($D66,'[7]Primary and secondary disposa;'!$A$7:$BS$322,70,FALSE)</f>
        <v>GODDARDS GREEN WTW</v>
      </c>
      <c r="AF66" s="152">
        <f>VLOOKUP($D66,'[7]Primary and secondary disposa;'!$A$7:$BS$322,71,FALSE)</f>
        <v>0.29592798567254258</v>
      </c>
      <c r="AG66" s="10"/>
    </row>
    <row r="67" spans="2:33">
      <c r="B67" s="141"/>
      <c r="D67" s="10" t="s">
        <v>195</v>
      </c>
      <c r="E67" s="135" t="s">
        <v>196</v>
      </c>
      <c r="F67" s="135">
        <v>-0.36196240000000002</v>
      </c>
      <c r="G67" s="112">
        <v>102406</v>
      </c>
      <c r="I67" s="88">
        <f>VLOOKUP(G67,'[1]TDS data'!$C$4:$H$367,6,FALSE)</f>
        <v>1712.5922044513954</v>
      </c>
      <c r="J67" s="10" t="s">
        <v>75</v>
      </c>
      <c r="K67" s="83">
        <v>0.03</v>
      </c>
      <c r="L67" s="10" t="s">
        <v>75</v>
      </c>
      <c r="M67" s="10" t="s">
        <v>76</v>
      </c>
      <c r="N67" s="10" t="str">
        <f>VLOOKUP(D67,[5]Sheet1!$A$2:$G$367,7,FALSE)</f>
        <v>SB Cphos</v>
      </c>
      <c r="P67" s="10" t="str">
        <f>VLOOKUP(G67,'[3]All screens'!$C$4:$S$371,17,FALSE)</f>
        <v>Y</v>
      </c>
      <c r="Q67" s="10" t="s">
        <v>72</v>
      </c>
      <c r="R67" s="10" t="s">
        <v>72</v>
      </c>
      <c r="S67" s="10" t="s">
        <v>77</v>
      </c>
      <c r="U67" s="15" t="s">
        <v>83</v>
      </c>
      <c r="V67" s="10"/>
      <c r="W67" s="38" t="s">
        <v>84</v>
      </c>
      <c r="X67" s="154">
        <f>VLOOKUP($G67,'[6]sludge-cess'!$D$1:$W$65536,18,FALSE)*4.5</f>
        <v>27</v>
      </c>
      <c r="Y67" s="10" t="str">
        <f>VLOOKUP($G67,'[6]sludge-cess'!$D$1:$W$65536,20,FALSE)</f>
        <v>AD HOC</v>
      </c>
      <c r="Z67" s="10" t="s">
        <v>77</v>
      </c>
      <c r="AB67" s="10" t="str">
        <f>VLOOKUP($D67,'[8]Primary and secondary locations'!$A$7:$AI$22,32,FALSE)</f>
        <v>FORD STC</v>
      </c>
      <c r="AC67" s="152">
        <f>VLOOKUP($D67,'[8]Primary and secondary locations'!$A$7:$AI$22,33,FALSE)</f>
        <v>0.42476225184548222</v>
      </c>
      <c r="AD67" s="15" t="s">
        <v>113</v>
      </c>
      <c r="AE67" s="10" t="str">
        <f>VLOOKUP($D67,'[8]Primary and secondary locations'!$A$7:$AI$22,34,FALSE)</f>
        <v>BUDDS FARM HAVANT STC</v>
      </c>
      <c r="AF67" s="152">
        <f>VLOOKUP($D67,'[8]Primary and secondary locations'!$A$7:$AI$22,35,FALSE)</f>
        <v>0.33883765550365008</v>
      </c>
      <c r="AG67" s="10"/>
    </row>
    <row r="68" spans="2:33">
      <c r="B68" s="141"/>
      <c r="D68" s="10" t="s">
        <v>197</v>
      </c>
      <c r="E68" s="135" t="s">
        <v>198</v>
      </c>
      <c r="F68" s="135">
        <v>0.45833049999999997</v>
      </c>
      <c r="G68" s="112">
        <v>100728</v>
      </c>
      <c r="I68" s="88">
        <f>VLOOKUP(G68,'[1]TDS data'!$C$4:$H$367,6,FALSE)</f>
        <v>173.62231284700033</v>
      </c>
      <c r="J68" s="10" t="s">
        <v>75</v>
      </c>
      <c r="K68" s="83">
        <f>VLOOKUP(D68,[4]Summary!$A$4:$D$341,4,FALSE)</f>
        <v>0.04</v>
      </c>
      <c r="L68" s="10" t="s">
        <v>75</v>
      </c>
      <c r="M68" s="10" t="s">
        <v>76</v>
      </c>
      <c r="N68" s="10" t="str">
        <f>VLOOKUP(D68,[5]Sheet1!$A$2:$G$367,7,FALSE)</f>
        <v>SB Cphos</v>
      </c>
      <c r="P68" s="10" t="str">
        <f>VLOOKUP(G68,'[3]All screens'!$C$4:$S$371,17,FALSE)</f>
        <v>Y</v>
      </c>
      <c r="Q68" s="10" t="s">
        <v>72</v>
      </c>
      <c r="R68" s="10" t="s">
        <v>83</v>
      </c>
      <c r="S68" s="10" t="s">
        <v>77</v>
      </c>
      <c r="U68" s="15" t="s">
        <v>83</v>
      </c>
      <c r="V68" s="38"/>
      <c r="W68" s="38" t="s">
        <v>84</v>
      </c>
      <c r="X68" s="154">
        <f>VLOOKUP($G68,'[6]sludge-cess'!$D$1:$W$65536,18,FALSE)*4.5</f>
        <v>18</v>
      </c>
      <c r="Y68" s="10" t="str">
        <f>VLOOKUP($G68,'[6]sludge-cess'!$D$1:$W$65536,20,FALSE)</f>
        <v>Weekly</v>
      </c>
      <c r="Z68" s="10" t="s">
        <v>77</v>
      </c>
      <c r="AB68" s="10" t="str">
        <f>VLOOKUP($D68,'[7]Primary and secondary disposa;'!$A$7:$BS$322,68,FALSE)</f>
        <v>MOTNEY HILL WTW</v>
      </c>
      <c r="AC68" s="152">
        <f>VLOOKUP($D68,'[7]Primary and secondary disposa;'!$A$7:$BS$322,69,FALSE)</f>
        <v>0.47891091146011877</v>
      </c>
      <c r="AD68" s="15" t="s">
        <v>85</v>
      </c>
      <c r="AE68" s="10" t="str">
        <f>VLOOKUP($D68,'[7]Primary and secondary disposa;'!$A$7:$BS$322,70,FALSE)</f>
        <v>AYLESFORD WTW</v>
      </c>
      <c r="AF68" s="152">
        <f>VLOOKUP($D68,'[7]Primary and secondary disposa;'!$A$7:$BS$322,71,FALSE)</f>
        <v>0.35884598678645746</v>
      </c>
      <c r="AG68" s="10"/>
    </row>
    <row r="69" spans="2:33">
      <c r="B69" s="141"/>
      <c r="D69" s="10" t="s">
        <v>199</v>
      </c>
      <c r="E69" s="135" t="s">
        <v>200</v>
      </c>
      <c r="F69" s="135">
        <v>-1.1919412</v>
      </c>
      <c r="G69" s="112">
        <v>103121</v>
      </c>
      <c r="I69" s="88">
        <f>VLOOKUP(G69,'[1]TDS data'!$C$4:$H$367,6,FALSE)</f>
        <v>108.69508279621355</v>
      </c>
      <c r="J69" s="10" t="s">
        <v>75</v>
      </c>
      <c r="K69" s="83">
        <f>VLOOKUP(D69,[4]Summary!$A$4:$D$341,4,FALSE)</f>
        <v>0.04</v>
      </c>
      <c r="L69" s="10" t="s">
        <v>75</v>
      </c>
      <c r="M69" s="10" t="s">
        <v>76</v>
      </c>
      <c r="N69" s="10" t="str">
        <f>VLOOKUP(D69,[5]Sheet1!$A$2:$G$367,7,FALSE)</f>
        <v>SB</v>
      </c>
      <c r="P69" s="10" t="str">
        <f>VLOOKUP(G69,'[3]All screens'!$C$4:$S$371,17,FALSE)</f>
        <v>N</v>
      </c>
      <c r="Q69" s="10" t="s">
        <v>83</v>
      </c>
      <c r="R69" s="10" t="s">
        <v>83</v>
      </c>
      <c r="S69" s="10" t="s">
        <v>77</v>
      </c>
      <c r="U69" s="15" t="s">
        <v>83</v>
      </c>
      <c r="V69" s="38"/>
      <c r="W69" s="38" t="s">
        <v>84</v>
      </c>
      <c r="X69" s="154">
        <f>VLOOKUP($G69,'[6]sludge-cess'!$D$1:$W$65536,18,FALSE)*4.5</f>
        <v>27</v>
      </c>
      <c r="Y69" s="10" t="str">
        <f>VLOOKUP($G69,'[6]sludge-cess'!$D$1:$W$65536,20,FALSE)</f>
        <v>Weekly</v>
      </c>
      <c r="Z69" s="10" t="s">
        <v>77</v>
      </c>
      <c r="AB69" s="10" t="str">
        <f>VLOOKUP($D69,'[7]Primary and secondary disposa;'!$A$7:$BS$322,68,FALSE)</f>
        <v>SLOWHILL COPSE MARCHWOOD WTW</v>
      </c>
      <c r="AC69" s="152">
        <f>VLOOKUP($D69,'[7]Primary and secondary disposa;'!$A$7:$BS$322,69,FALSE)</f>
        <v>0.56963345930030418</v>
      </c>
      <c r="AD69" s="15" t="s">
        <v>85</v>
      </c>
      <c r="AE69" s="10" t="str">
        <f>VLOOKUP($D69,'[7]Primary and secondary disposa;'!$A$7:$BS$322,70,FALSE)</f>
        <v>FULLERTON WTW</v>
      </c>
      <c r="AF69" s="152">
        <f>VLOOKUP($D69,'[7]Primary and secondary disposa;'!$A$7:$BS$322,71,FALSE)</f>
        <v>0.39872023740523455</v>
      </c>
      <c r="AG69" s="10"/>
    </row>
    <row r="70" spans="2:33">
      <c r="B70" s="141"/>
      <c r="D70" s="10" t="s">
        <v>201</v>
      </c>
      <c r="E70" s="135" t="s">
        <v>202</v>
      </c>
      <c r="F70" s="135">
        <v>-1.5144335</v>
      </c>
      <c r="G70" s="112">
        <v>100334</v>
      </c>
      <c r="I70" s="88">
        <f>VLOOKUP(G70,'[1]TDS data'!$C$4:$H$367,6,FALSE)</f>
        <v>50.163617396793697</v>
      </c>
      <c r="J70" s="10" t="s">
        <v>75</v>
      </c>
      <c r="K70" s="83">
        <f>VLOOKUP(D70,[4]Summary!$A$4:$D$341,4,FALSE)</f>
        <v>0.03</v>
      </c>
      <c r="L70" s="10" t="s">
        <v>75</v>
      </c>
      <c r="M70" s="10" t="s">
        <v>76</v>
      </c>
      <c r="N70" s="10" t="str">
        <f>VLOOKUP(D70,[5]Sheet1!$A$2:$G$367,7,FALSE)</f>
        <v>SB Cphos</v>
      </c>
      <c r="P70" s="10" t="str">
        <f>VLOOKUP(G70,'[3]All screens'!$C$4:$S$371,17,FALSE)</f>
        <v>Y</v>
      </c>
      <c r="Q70" s="10" t="s">
        <v>83</v>
      </c>
      <c r="R70" s="10" t="s">
        <v>83</v>
      </c>
      <c r="S70" s="10" t="s">
        <v>77</v>
      </c>
      <c r="U70" s="15" t="s">
        <v>83</v>
      </c>
      <c r="V70" s="38"/>
      <c r="W70" s="38" t="s">
        <v>84</v>
      </c>
      <c r="X70" s="154">
        <f>VLOOKUP($G70,'[6]sludge-cess'!$D$1:$W$65536,18,FALSE)*4.5</f>
        <v>27</v>
      </c>
      <c r="Y70" s="10" t="str">
        <f>VLOOKUP($G70,'[6]sludge-cess'!$D$1:$W$65536,20,FALSE)</f>
        <v>Weekly</v>
      </c>
      <c r="Z70" s="10" t="s">
        <v>77</v>
      </c>
      <c r="AB70" s="10" t="str">
        <f>VLOOKUP($D70,'[7]Primary and secondary disposa;'!$A$7:$BS$322,68,FALSE)</f>
        <v>SLOWHILL COPSE MARCHWOOD WTW</v>
      </c>
      <c r="AC70" s="152">
        <f>VLOOKUP($D70,'[7]Primary and secondary disposa;'!$A$7:$BS$322,69,FALSE)</f>
        <v>0.67906299357961886</v>
      </c>
      <c r="AD70" s="38" t="s">
        <v>85</v>
      </c>
      <c r="AE70" s="10" t="str">
        <f>VLOOKUP($D70,'[7]Primary and secondary disposa;'!$A$7:$BS$322,70,FALSE)</f>
        <v>FULLERTON WTW</v>
      </c>
      <c r="AF70" s="152">
        <f>VLOOKUP($D70,'[7]Primary and secondary disposa;'!$A$7:$BS$322,71,FALSE)</f>
        <v>0.27613792537588971</v>
      </c>
      <c r="AG70" s="10"/>
    </row>
    <row r="71" spans="2:33">
      <c r="B71" s="141"/>
      <c r="D71" s="10" t="s">
        <v>203</v>
      </c>
      <c r="E71" s="135" t="s">
        <v>204</v>
      </c>
      <c r="F71" s="135">
        <v>-0.77360220000000002</v>
      </c>
      <c r="G71" s="112">
        <v>100723</v>
      </c>
      <c r="I71" s="88">
        <f>VLOOKUP(G71,'[1]TDS data'!$C$4:$H$367,6,FALSE)</f>
        <v>45.577658060848357</v>
      </c>
      <c r="J71" s="10" t="s">
        <v>75</v>
      </c>
      <c r="K71" s="83">
        <f>VLOOKUP(D71,[4]Summary!$A$4:$D$341,4,FALSE)</f>
        <v>0.04</v>
      </c>
      <c r="L71" s="10" t="s">
        <v>75</v>
      </c>
      <c r="M71" s="10" t="s">
        <v>76</v>
      </c>
      <c r="N71" s="10" t="str">
        <f>VLOOKUP(D71,[5]Sheet1!$A$2:$G$367,7,FALSE)</f>
        <v>SB</v>
      </c>
      <c r="P71" s="10" t="str">
        <f>VLOOKUP(G71,'[3]All screens'!$C$4:$S$371,17,FALSE)</f>
        <v>Y</v>
      </c>
      <c r="Q71" s="10" t="s">
        <v>72</v>
      </c>
      <c r="R71" s="10" t="s">
        <v>83</v>
      </c>
      <c r="S71" s="10" t="s">
        <v>77</v>
      </c>
      <c r="U71" s="15" t="s">
        <v>83</v>
      </c>
      <c r="V71" s="38"/>
      <c r="W71" s="38" t="s">
        <v>84</v>
      </c>
      <c r="X71" s="154">
        <f>VLOOKUP($G71,'[6]sludge-cess'!$D$1:$W$65536,18,FALSE)*4.5</f>
        <v>18</v>
      </c>
      <c r="Y71" s="10" t="str">
        <f>VLOOKUP($G71,'[6]sludge-cess'!$D$1:$W$65536,20,FALSE)</f>
        <v>Weekly</v>
      </c>
      <c r="Z71" s="10" t="s">
        <v>77</v>
      </c>
      <c r="AB71" s="10" t="str">
        <f>VLOOKUP($D71,'[7]Primary and secondary disposa;'!$A$7:$BS$322,68,FALSE)</f>
        <v>BUDDS FARM HAVANT WTW</v>
      </c>
      <c r="AC71" s="152">
        <f>VLOOKUP($D71,'[7]Primary and secondary disposa;'!$A$7:$BS$322,69,FALSE)</f>
        <v>0.91534391534391513</v>
      </c>
      <c r="AD71" s="38" t="s">
        <v>85</v>
      </c>
      <c r="AE71" s="10" t="str">
        <f>VLOOKUP($D71,'[7]Primary and secondary disposa;'!$A$7:$BS$322,70,FALSE)</f>
        <v>FORD WTW</v>
      </c>
      <c r="AF71" s="152">
        <f>VLOOKUP($D71,'[7]Primary and secondary disposa;'!$A$7:$BS$322,71,FALSE)</f>
        <v>6.3492063492063669E-2</v>
      </c>
      <c r="AG71" s="10"/>
    </row>
    <row r="72" spans="2:33">
      <c r="B72" s="141"/>
      <c r="D72" s="10" t="s">
        <v>205</v>
      </c>
      <c r="E72" s="135" t="s">
        <v>206</v>
      </c>
      <c r="F72" s="135">
        <v>0.61087192000000001</v>
      </c>
      <c r="G72" s="112">
        <v>102511</v>
      </c>
      <c r="I72" s="88">
        <f>VLOOKUP(G72,'[1]TDS data'!$C$4:$H$367,6,FALSE)</f>
        <v>100.5609603614384</v>
      </c>
      <c r="J72" s="10" t="s">
        <v>75</v>
      </c>
      <c r="K72" s="83">
        <f>VLOOKUP(D72,[4]Summary!$A$4:$D$341,4,FALSE)</f>
        <v>0.03</v>
      </c>
      <c r="L72" s="10" t="s">
        <v>75</v>
      </c>
      <c r="M72" s="10" t="s">
        <v>76</v>
      </c>
      <c r="N72" s="10" t="str">
        <f>VLOOKUP(D72,[5]Sheet1!$A$2:$G$367,7,FALSE)</f>
        <v>SB Cphos</v>
      </c>
      <c r="P72" s="10" t="str">
        <f>VLOOKUP(G72,'[3]All screens'!$C$4:$S$371,17,FALSE)</f>
        <v>Y</v>
      </c>
      <c r="Q72" s="10" t="s">
        <v>83</v>
      </c>
      <c r="R72" s="10" t="s">
        <v>83</v>
      </c>
      <c r="S72" s="10" t="s">
        <v>77</v>
      </c>
      <c r="U72" s="15" t="s">
        <v>83</v>
      </c>
      <c r="V72" s="38"/>
      <c r="W72" s="38" t="s">
        <v>84</v>
      </c>
      <c r="X72" s="154">
        <f>VLOOKUP($G72,'[6]sludge-cess'!$D$1:$W$65536,18,FALSE)*4.5</f>
        <v>18</v>
      </c>
      <c r="Y72" s="10" t="str">
        <f>VLOOKUP($G72,'[6]sludge-cess'!$D$1:$W$65536,20,FALSE)</f>
        <v>Weekly</v>
      </c>
      <c r="Z72" s="10" t="s">
        <v>77</v>
      </c>
      <c r="AB72" s="10" t="str">
        <f>VLOOKUP($D72,'[7]Primary and secondary disposa;'!$A$7:$BS$322,68,FALSE)</f>
        <v>MOTNEY HILL WTW</v>
      </c>
      <c r="AC72" s="152">
        <f>VLOOKUP($D72,'[7]Primary and secondary disposa;'!$A$7:$BS$322,69,FALSE)</f>
        <v>0.69169229017196099</v>
      </c>
      <c r="AD72" s="15" t="s">
        <v>85</v>
      </c>
      <c r="AE72" s="10" t="str">
        <f>VLOOKUP($D72,'[7]Primary and secondary disposa;'!$A$7:$BS$322,70,FALSE)</f>
        <v>AYLESFORD WTW</v>
      </c>
      <c r="AF72" s="152">
        <f>VLOOKUP($D72,'[7]Primary and secondary disposa;'!$A$7:$BS$322,71,FALSE)</f>
        <v>0.19431158182439448</v>
      </c>
      <c r="AG72" s="10"/>
    </row>
    <row r="73" spans="2:33">
      <c r="B73" s="141"/>
      <c r="D73" s="10" t="s">
        <v>207</v>
      </c>
      <c r="E73" s="135" t="s">
        <v>208</v>
      </c>
      <c r="F73" s="135">
        <v>0.72629500000000002</v>
      </c>
      <c r="G73" s="112">
        <v>102287</v>
      </c>
      <c r="I73" s="88">
        <f>VLOOKUP(G73,'[1]TDS data'!$C$4:$H$367,6,FALSE)</f>
        <v>71.021182912504827</v>
      </c>
      <c r="J73" s="10" t="s">
        <v>75</v>
      </c>
      <c r="K73" s="83">
        <f>VLOOKUP(D73,[4]Summary!$A$4:$D$341,4,FALSE)</f>
        <v>0.04</v>
      </c>
      <c r="L73" s="10" t="s">
        <v>75</v>
      </c>
      <c r="M73" s="10" t="s">
        <v>76</v>
      </c>
      <c r="N73" s="10" t="str">
        <f>VLOOKUP(D73,[5]Sheet1!$A$2:$G$367,7,FALSE)</f>
        <v>SB Cphos</v>
      </c>
      <c r="P73" s="10" t="str">
        <f>VLOOKUP(G73,'[3]All screens'!$C$4:$S$371,17,FALSE)</f>
        <v>Y</v>
      </c>
      <c r="Q73" s="10" t="s">
        <v>72</v>
      </c>
      <c r="R73" s="10" t="s">
        <v>83</v>
      </c>
      <c r="S73" s="10" t="s">
        <v>77</v>
      </c>
      <c r="U73" s="15" t="s">
        <v>83</v>
      </c>
      <c r="V73" s="38"/>
      <c r="W73" s="38" t="s">
        <v>84</v>
      </c>
      <c r="X73" s="154">
        <f>VLOOKUP($G73,'[6]sludge-cess'!$D$1:$W$65536,18,FALSE)*4.5</f>
        <v>18</v>
      </c>
      <c r="Y73" s="10" t="str">
        <f>VLOOKUP($G73,'[6]sludge-cess'!$D$1:$W$65536,20,FALSE)</f>
        <v>Weekly</v>
      </c>
      <c r="Z73" s="10" t="s">
        <v>77</v>
      </c>
      <c r="AB73" s="10" t="str">
        <f>VLOOKUP($D73,'[7]Primary and secondary disposa;'!$A$7:$BS$322,68,FALSE)</f>
        <v>MOTNEY HILL WTW</v>
      </c>
      <c r="AC73" s="152">
        <f>VLOOKUP($D73,'[7]Primary and secondary disposa;'!$A$7:$BS$322,69,FALSE)</f>
        <v>0.65156361051883327</v>
      </c>
      <c r="AD73" s="15" t="s">
        <v>85</v>
      </c>
      <c r="AE73" s="10" t="str">
        <f>VLOOKUP($D73,'[7]Primary and secondary disposa;'!$A$7:$BS$322,70,FALSE)</f>
        <v>ASHFORD WTW</v>
      </c>
      <c r="AF73" s="152">
        <f>VLOOKUP($D73,'[7]Primary and secondary disposa;'!$A$7:$BS$322,71,FALSE)</f>
        <v>0.31044776119403095</v>
      </c>
      <c r="AG73" s="10"/>
    </row>
    <row r="74" spans="2:33">
      <c r="B74" s="141"/>
      <c r="D74" s="10" t="s">
        <v>209</v>
      </c>
      <c r="E74" s="135" t="s">
        <v>210</v>
      </c>
      <c r="F74" s="135">
        <v>-0.65930639999999996</v>
      </c>
      <c r="G74" s="112">
        <v>101468</v>
      </c>
      <c r="I74" s="88">
        <f>VLOOKUP(G74,'[1]TDS data'!$C$4:$H$367,6,FALSE)</f>
        <v>667.26546718774932</v>
      </c>
      <c r="J74" s="10" t="s">
        <v>75</v>
      </c>
      <c r="K74" s="83">
        <f>VLOOKUP(D74,[4]Summary!$A$4:$D$341,4,FALSE)</f>
        <v>0.05</v>
      </c>
      <c r="L74" s="10" t="s">
        <v>75</v>
      </c>
      <c r="M74" s="10" t="s">
        <v>76</v>
      </c>
      <c r="N74" s="10" t="str">
        <f>VLOOKUP(D74,[5]Sheet1!$A$2:$G$367,7,FALSE)</f>
        <v>SB Cphos</v>
      </c>
      <c r="P74" s="10" t="str">
        <f>VLOOKUP(G74,'[3]All screens'!$C$4:$S$371,17,FALSE)</f>
        <v>Y</v>
      </c>
      <c r="Q74" s="10" t="s">
        <v>72</v>
      </c>
      <c r="R74" s="10" t="s">
        <v>83</v>
      </c>
      <c r="S74" s="10" t="s">
        <v>77</v>
      </c>
      <c r="U74" s="15" t="s">
        <v>83</v>
      </c>
      <c r="V74" s="38"/>
      <c r="W74" s="38" t="s">
        <v>84</v>
      </c>
      <c r="X74" s="154">
        <f>VLOOKUP($G74,'[6]sludge-cess'!$D$1:$W$65536,18,FALSE)*4.5</f>
        <v>27</v>
      </c>
      <c r="Y74" s="10" t="str">
        <f>VLOOKUP($G74,'[6]sludge-cess'!$D$1:$W$65536,20,FALSE)</f>
        <v>Weekly</v>
      </c>
      <c r="Z74" s="10" t="s">
        <v>77</v>
      </c>
      <c r="AB74" s="10" t="str">
        <f>VLOOKUP($D74,'[7]Primary and secondary disposa;'!$A$7:$BS$322,68,FALSE)</f>
        <v>FORD WTW</v>
      </c>
      <c r="AC74" s="152">
        <f>VLOOKUP($D74,'[7]Primary and secondary disposa;'!$A$7:$BS$322,69,FALSE)</f>
        <v>0.46913485340016364</v>
      </c>
      <c r="AD74" s="15" t="s">
        <v>85</v>
      </c>
      <c r="AE74" s="10" t="str">
        <f>VLOOKUP($D74,'[7]Primary and secondary disposa;'!$A$7:$BS$322,70,FALSE)</f>
        <v>BUDDS FARM HAVANT WTW</v>
      </c>
      <c r="AF74" s="152">
        <f>VLOOKUP($D74,'[7]Primary and secondary disposa;'!$A$7:$BS$322,71,FALSE)</f>
        <v>0.46440706631201767</v>
      </c>
      <c r="AG74" s="10"/>
    </row>
    <row r="75" spans="2:33">
      <c r="B75" s="141"/>
      <c r="D75" s="10" t="s">
        <v>211</v>
      </c>
      <c r="E75" s="135" t="s">
        <v>212</v>
      </c>
      <c r="F75" s="135">
        <v>-1.648117E-2</v>
      </c>
      <c r="G75" s="112">
        <v>103158</v>
      </c>
      <c r="I75" s="88">
        <f>VLOOKUP(G75,'[1]TDS data'!$C$4:$H$367,6,FALSE)</f>
        <v>242.99191795804683</v>
      </c>
      <c r="J75" s="10" t="s">
        <v>75</v>
      </c>
      <c r="K75" s="83">
        <f>VLOOKUP(D75,[4]Summary!$A$4:$D$341,4,FALSE)</f>
        <v>0.04</v>
      </c>
      <c r="L75" s="10" t="s">
        <v>75</v>
      </c>
      <c r="M75" s="10" t="s">
        <v>76</v>
      </c>
      <c r="N75" s="10" t="str">
        <f>VLOOKUP(D75,[5]Sheet1!$A$2:$G$367,7,FALSE)</f>
        <v>SB Cphos</v>
      </c>
      <c r="P75" s="10" t="str">
        <f>VLOOKUP(G75,'[3]All screens'!$C$4:$S$371,17,FALSE)</f>
        <v>Y</v>
      </c>
      <c r="Q75" s="10" t="s">
        <v>72</v>
      </c>
      <c r="R75" s="10" t="s">
        <v>83</v>
      </c>
      <c r="S75" s="10" t="s">
        <v>77</v>
      </c>
      <c r="U75" s="15" t="s">
        <v>83</v>
      </c>
      <c r="V75" s="38"/>
      <c r="W75" s="38" t="s">
        <v>84</v>
      </c>
      <c r="X75" s="154">
        <f>VLOOKUP($G75,'[6]sludge-cess'!$D$1:$W$65536,18,FALSE)*4.5</f>
        <v>27</v>
      </c>
      <c r="Y75" s="10" t="str">
        <f>VLOOKUP($G75,'[6]sludge-cess'!$D$1:$W$65536,20,FALSE)</f>
        <v>3 Weeks</v>
      </c>
      <c r="Z75" s="10" t="s">
        <v>77</v>
      </c>
      <c r="AB75" s="10" t="str">
        <f>VLOOKUP($D75,'[7]Primary and secondary disposa;'!$A$7:$BS$322,68,FALSE)</f>
        <v>GODDARDS GREEN WTW</v>
      </c>
      <c r="AC75" s="152">
        <f>VLOOKUP($D75,'[7]Primary and secondary disposa;'!$A$7:$BS$322,69,FALSE)</f>
        <v>0.29882621743685672</v>
      </c>
      <c r="AD75" s="15" t="s">
        <v>85</v>
      </c>
      <c r="AE75" s="10" t="str">
        <f>VLOOKUP($D75,'[7]Primary and secondary disposa;'!$A$7:$BS$322,70,FALSE)</f>
        <v>GRAVESEND WTW</v>
      </c>
      <c r="AF75" s="152">
        <f>VLOOKUP($D75,'[7]Primary and secondary disposa;'!$A$7:$BS$322,71,FALSE)</f>
        <v>0.26768516819481408</v>
      </c>
      <c r="AG75" s="10"/>
    </row>
    <row r="76" spans="2:33">
      <c r="B76" s="141"/>
      <c r="D76" s="10" t="s">
        <v>213</v>
      </c>
      <c r="E76" s="135" t="s">
        <v>214</v>
      </c>
      <c r="F76" s="135">
        <v>-0.90012360000000002</v>
      </c>
      <c r="G76" s="112">
        <v>103117</v>
      </c>
      <c r="I76" s="88">
        <f>VLOOKUP(G76,'[1]TDS data'!$C$4:$H$367,6,FALSE)</f>
        <v>136.90963659849788</v>
      </c>
      <c r="J76" s="10" t="s">
        <v>75</v>
      </c>
      <c r="K76" s="83">
        <f>VLOOKUP(D76,[4]Summary!$A$4:$D$341,4,FALSE)</f>
        <v>0.04</v>
      </c>
      <c r="L76" s="10" t="s">
        <v>75</v>
      </c>
      <c r="M76" s="10" t="s">
        <v>76</v>
      </c>
      <c r="N76" s="10" t="str">
        <f>VLOOKUP(D76,[5]Sheet1!$A$2:$G$367,7,FALSE)</f>
        <v>SB Cphos</v>
      </c>
      <c r="P76" s="10" t="str">
        <f>VLOOKUP(G76,'[3]All screens'!$C$4:$S$371,17,FALSE)</f>
        <v>Y</v>
      </c>
      <c r="Q76" s="10" t="s">
        <v>72</v>
      </c>
      <c r="R76" s="10" t="s">
        <v>83</v>
      </c>
      <c r="S76" s="10" t="s">
        <v>77</v>
      </c>
      <c r="U76" s="15" t="s">
        <v>83</v>
      </c>
      <c r="V76" s="38"/>
      <c r="W76" s="38" t="s">
        <v>84</v>
      </c>
      <c r="X76" s="154">
        <f>VLOOKUP($G76,'[6]sludge-cess'!$D$1:$W$65536,18,FALSE)*4.5</f>
        <v>27</v>
      </c>
      <c r="Y76" s="10" t="str">
        <f>VLOOKUP($G76,'[6]sludge-cess'!$D$1:$W$65536,20,FALSE)</f>
        <v>Weekly</v>
      </c>
      <c r="Z76" s="10" t="s">
        <v>77</v>
      </c>
      <c r="AB76" s="10" t="str">
        <f>VLOOKUP($D76,'[7]Primary and secondary disposa;'!$A$7:$BS$322,68,FALSE)</f>
        <v>BUDDS FARM HAVANT WTW</v>
      </c>
      <c r="AC76" s="152">
        <f>VLOOKUP($D76,'[7]Primary and secondary disposa;'!$A$7:$BS$322,69,FALSE)</f>
        <v>0.74369129959956382</v>
      </c>
      <c r="AD76" s="15" t="s">
        <v>85</v>
      </c>
      <c r="AE76" s="10" t="str">
        <f>VLOOKUP($D76,'[7]Primary and secondary disposa;'!$A$7:$BS$322,70,FALSE)</f>
        <v>SLOWHILL COPSE MARCHWOOD WTW</v>
      </c>
      <c r="AF76" s="152">
        <f>VLOOKUP($D76,'[7]Primary and secondary disposa;'!$A$7:$BS$322,71,FALSE)</f>
        <v>0.22851110302147729</v>
      </c>
      <c r="AG76" s="10"/>
    </row>
    <row r="77" spans="2:33">
      <c r="B77" s="141"/>
      <c r="D77" s="10" t="s">
        <v>215</v>
      </c>
      <c r="E77" s="135" t="s">
        <v>216</v>
      </c>
      <c r="F77" s="135">
        <v>-0.50652019999999998</v>
      </c>
      <c r="G77" s="112">
        <v>101022</v>
      </c>
      <c r="I77" s="88">
        <f>VLOOKUP(G77,'[1]TDS data'!$C$4:$H$367,6,FALSE)</f>
        <v>67.803806043105183</v>
      </c>
      <c r="J77" s="10" t="s">
        <v>75</v>
      </c>
      <c r="K77" s="83">
        <f>VLOOKUP(D77,[4]Summary!$A$4:$D$341,4,FALSE)</f>
        <v>0.02</v>
      </c>
      <c r="L77" s="10" t="s">
        <v>75</v>
      </c>
      <c r="M77" s="10" t="s">
        <v>76</v>
      </c>
      <c r="N77" s="10" t="str">
        <f>VLOOKUP(D77,[5]Sheet1!$A$2:$G$367,7,FALSE)</f>
        <v>SB Cphos</v>
      </c>
      <c r="P77" s="10" t="str">
        <f>VLOOKUP(G77,'[3]All screens'!$C$4:$S$371,17,FALSE)</f>
        <v>Y</v>
      </c>
      <c r="Q77" s="10" t="s">
        <v>83</v>
      </c>
      <c r="R77" s="10" t="s">
        <v>83</v>
      </c>
      <c r="S77" s="10" t="s">
        <v>77</v>
      </c>
      <c r="U77" s="15" t="s">
        <v>83</v>
      </c>
      <c r="V77" s="38"/>
      <c r="W77" s="38" t="s">
        <v>84</v>
      </c>
      <c r="X77" s="154">
        <f>VLOOKUP($G77,'[6]sludge-cess'!$D$1:$W$65536,18,FALSE)*4.5</f>
        <v>18</v>
      </c>
      <c r="Y77" s="10" t="str">
        <f>VLOOKUP($G77,'[6]sludge-cess'!$D$1:$W$65536,20,FALSE)</f>
        <v>Weekly</v>
      </c>
      <c r="Z77" s="10" t="s">
        <v>77</v>
      </c>
      <c r="AB77" s="10" t="str">
        <f>VLOOKUP($D77,'[7]Primary and secondary disposa;'!$A$7:$BS$322,68,FALSE)</f>
        <v>FORD WTW</v>
      </c>
      <c r="AC77" s="152">
        <f>VLOOKUP($D77,'[7]Primary and secondary disposa;'!$A$7:$BS$322,69,FALSE)</f>
        <v>0.65863453815261008</v>
      </c>
      <c r="AD77" s="15" t="s">
        <v>85</v>
      </c>
      <c r="AE77" s="10" t="str">
        <f>VLOOKUP($D77,'[7]Primary and secondary disposa;'!$A$7:$BS$322,70,FALSE)</f>
        <v>GODDARDS GREEN WTW</v>
      </c>
      <c r="AF77" s="152">
        <f>VLOOKUP($D77,'[7]Primary and secondary disposa;'!$A$7:$BS$322,71,FALSE)</f>
        <v>0.15662650602409667</v>
      </c>
      <c r="AG77" s="10"/>
    </row>
    <row r="78" spans="2:33">
      <c r="B78" s="141"/>
      <c r="D78" s="10" t="s">
        <v>217</v>
      </c>
      <c r="E78" s="135" t="s">
        <v>218</v>
      </c>
      <c r="F78" s="135">
        <v>-1.6127562</v>
      </c>
      <c r="G78" s="112">
        <v>101055</v>
      </c>
      <c r="I78" s="88">
        <f>VLOOKUP(G78,'[1]TDS data'!$C$4:$H$367,6,FALSE)</f>
        <v>90.23232097776733</v>
      </c>
      <c r="J78" s="10" t="s">
        <v>75</v>
      </c>
      <c r="K78" s="83">
        <f>VLOOKUP(D78,[4]Summary!$A$4:$D$341,4,FALSE)</f>
        <v>3.5000000000000003E-2</v>
      </c>
      <c r="L78" s="10" t="s">
        <v>75</v>
      </c>
      <c r="M78" s="10" t="s">
        <v>76</v>
      </c>
      <c r="N78" s="10" t="str">
        <f>VLOOKUP(D78,[5]Sheet1!$A$2:$G$367,7,FALSE)</f>
        <v>SAS</v>
      </c>
      <c r="P78" s="10" t="str">
        <f>VLOOKUP(G78,'[3]All screens'!$C$4:$S$371,17,FALSE)</f>
        <v>Y</v>
      </c>
      <c r="Q78" s="10" t="s">
        <v>72</v>
      </c>
      <c r="R78" s="10" t="s">
        <v>83</v>
      </c>
      <c r="S78" s="10" t="s">
        <v>77</v>
      </c>
      <c r="U78" s="15" t="s">
        <v>83</v>
      </c>
      <c r="V78" s="38"/>
      <c r="W78" s="38" t="s">
        <v>84</v>
      </c>
      <c r="X78" s="154">
        <f>VLOOKUP($G78,'[6]sludge-cess'!$D$1:$W$65536,18,FALSE)*4.5</f>
        <v>27</v>
      </c>
      <c r="Y78" s="10" t="str">
        <f>VLOOKUP($G78,'[6]sludge-cess'!$D$1:$W$65536,20,FALSE)</f>
        <v>Weekly</v>
      </c>
      <c r="Z78" s="10" t="s">
        <v>77</v>
      </c>
      <c r="AB78" s="10" t="str">
        <f>VLOOKUP($D78,'[7]Primary and secondary disposa;'!$A$7:$BS$322,68,FALSE)</f>
        <v>SLOWHILL COPSE MARCHWOOD WTW</v>
      </c>
      <c r="AC78" s="152">
        <f>VLOOKUP($D78,'[7]Primary and secondary disposa;'!$A$7:$BS$322,69,FALSE)</f>
        <v>0.62794348508634246</v>
      </c>
      <c r="AD78" s="15" t="s">
        <v>85</v>
      </c>
      <c r="AE78" s="10" t="str">
        <f>VLOOKUP($D78,'[7]Primary and secondary disposa;'!$A$7:$BS$322,70,FALSE)</f>
        <v>FULLERTON WTW</v>
      </c>
      <c r="AF78" s="152">
        <f>VLOOKUP($D78,'[7]Primary and secondary disposa;'!$A$7:$BS$322,71,FALSE)</f>
        <v>0.33124018838304536</v>
      </c>
      <c r="AG78" s="10"/>
    </row>
    <row r="79" spans="2:33">
      <c r="B79" s="141"/>
      <c r="D79" s="10" t="s">
        <v>219</v>
      </c>
      <c r="E79" s="135" t="s">
        <v>220</v>
      </c>
      <c r="F79" s="135">
        <v>5.4292200000000002E-3</v>
      </c>
      <c r="G79" s="112">
        <v>101662</v>
      </c>
      <c r="I79" s="88">
        <f>VLOOKUP(G79,'[1]TDS data'!$C$4:$H$367,6,FALSE)</f>
        <v>378.39089520490995</v>
      </c>
      <c r="J79" s="10" t="s">
        <v>75</v>
      </c>
      <c r="K79" s="83">
        <f>VLOOKUP(D79,[4]Summary!$A$4:$D$341,4,FALSE)</f>
        <v>2.1000000000000001E-2</v>
      </c>
      <c r="L79" s="10" t="s">
        <v>75</v>
      </c>
      <c r="M79" s="10" t="s">
        <v>76</v>
      </c>
      <c r="N79" s="10" t="str">
        <f>VLOOKUP(D79,[5]Sheet1!$A$2:$G$367,7,FALSE)</f>
        <v>CSAS SB</v>
      </c>
      <c r="P79" s="10" t="str">
        <f>VLOOKUP(G79,'[3]All screens'!$C$4:$S$371,17,FALSE)</f>
        <v>Y</v>
      </c>
      <c r="Q79" s="10" t="s">
        <v>72</v>
      </c>
      <c r="R79" s="10" t="s">
        <v>83</v>
      </c>
      <c r="S79" s="10" t="s">
        <v>77</v>
      </c>
      <c r="U79" s="15" t="s">
        <v>83</v>
      </c>
      <c r="V79" s="38"/>
      <c r="W79" s="38" t="s">
        <v>84</v>
      </c>
      <c r="X79" s="154">
        <f>VLOOKUP($G79,'[6]sludge-cess'!$D$1:$W$65536,18,FALSE)*4.5</f>
        <v>9</v>
      </c>
      <c r="Y79" s="10" t="str">
        <f>VLOOKUP($G79,'[6]sludge-cess'!$D$1:$W$65536,20,FALSE)</f>
        <v>Weekly</v>
      </c>
      <c r="Z79" s="10" t="s">
        <v>77</v>
      </c>
      <c r="AB79" s="10" t="str">
        <f>VLOOKUP($D79,'[7]Primary and secondary disposa;'!$A$7:$BS$322,68,FALSE)</f>
        <v>SCAYNES HILL WTW</v>
      </c>
      <c r="AC79" s="152">
        <f>VLOOKUP($D79,'[7]Primary and secondary disposa;'!$A$7:$BS$322,69,FALSE)</f>
        <v>0.9495565410199569</v>
      </c>
      <c r="AD79" s="15" t="s">
        <v>85</v>
      </c>
      <c r="AE79" s="10" t="str">
        <f>VLOOKUP($D79,'[7]Primary and secondary disposa;'!$A$7:$BS$322,70,FALSE)</f>
        <v>GODDARDS GREEN WTW</v>
      </c>
      <c r="AF79" s="152">
        <f>VLOOKUP($D79,'[7]Primary and secondary disposa;'!$A$7:$BS$322,71,FALSE)</f>
        <v>4.7117516629710587E-2</v>
      </c>
      <c r="AG79" s="10"/>
    </row>
    <row r="80" spans="2:33">
      <c r="B80" s="141"/>
      <c r="D80" s="10" t="s">
        <v>221</v>
      </c>
      <c r="E80" s="135" t="s">
        <v>222</v>
      </c>
      <c r="F80" s="135">
        <v>0.88828512999999998</v>
      </c>
      <c r="G80" s="112">
        <v>102466</v>
      </c>
      <c r="I80" s="88">
        <f>VLOOKUP(G80,'[1]TDS data'!$C$4:$H$367,6,FALSE)</f>
        <v>71.010363056676212</v>
      </c>
      <c r="J80" s="10" t="s">
        <v>75</v>
      </c>
      <c r="K80" s="83">
        <f>VLOOKUP(D80,[4]Summary!$A$4:$D$341,4,FALSE)</f>
        <v>0.04</v>
      </c>
      <c r="L80" s="10" t="s">
        <v>75</v>
      </c>
      <c r="M80" s="10" t="s">
        <v>76</v>
      </c>
      <c r="N80" s="10" t="str">
        <f>VLOOKUP(D80,[5]Sheet1!$A$2:$G$367,7,FALSE)</f>
        <v>SB</v>
      </c>
      <c r="P80" s="10" t="str">
        <f>VLOOKUP(G80,'[3]All screens'!$C$4:$S$371,17,FALSE)</f>
        <v>N</v>
      </c>
      <c r="Q80" s="10" t="s">
        <v>83</v>
      </c>
      <c r="R80" s="10" t="s">
        <v>83</v>
      </c>
      <c r="S80" s="10" t="s">
        <v>77</v>
      </c>
      <c r="U80" s="15" t="s">
        <v>83</v>
      </c>
      <c r="V80" s="38"/>
      <c r="W80" s="38" t="s">
        <v>84</v>
      </c>
      <c r="X80" s="154">
        <f>VLOOKUP($G80,'[6]sludge-cess'!$D$1:$W$65536,18,FALSE)*4.5</f>
        <v>18</v>
      </c>
      <c r="Y80" s="10" t="str">
        <f>VLOOKUP($G80,'[6]sludge-cess'!$D$1:$W$65536,20,FALSE)</f>
        <v>Weekly</v>
      </c>
      <c r="Z80" s="10" t="s">
        <v>77</v>
      </c>
      <c r="AB80" s="10" t="str">
        <f>VLOOKUP($D80,'[7]Primary and secondary disposa;'!$A$7:$BS$322,68,FALSE)</f>
        <v>ASHFORD WTW</v>
      </c>
      <c r="AC80" s="152">
        <f>VLOOKUP($D80,'[7]Primary and secondary disposa;'!$A$7:$BS$322,69,FALSE)</f>
        <v>0.96265049252097779</v>
      </c>
      <c r="AD80" s="15" t="s">
        <v>85</v>
      </c>
      <c r="AE80" s="10" t="str">
        <f>VLOOKUP($D80,'[7]Primary and secondary disposa;'!$A$7:$BS$322,70,FALSE)</f>
        <v>CANTERBURY WTW</v>
      </c>
      <c r="AF80" s="152">
        <f>VLOOKUP($D80,'[7]Primary and secondary disposa;'!$A$7:$BS$322,71,FALSE)</f>
        <v>2.904961692812855E-2</v>
      </c>
      <c r="AG80" s="10"/>
    </row>
    <row r="81" spans="2:33">
      <c r="B81" s="141"/>
      <c r="D81" s="10" t="s">
        <v>223</v>
      </c>
      <c r="E81" s="135" t="s">
        <v>224</v>
      </c>
      <c r="F81" s="135">
        <v>-1.5596413</v>
      </c>
      <c r="G81" s="112">
        <v>102223</v>
      </c>
      <c r="I81" s="88">
        <f>VLOOKUP(G81,'[1]TDS data'!$C$4:$H$367,6,FALSE)</f>
        <v>78.370445485343623</v>
      </c>
      <c r="J81" s="10" t="s">
        <v>75</v>
      </c>
      <c r="K81" s="83">
        <f>VLOOKUP(D81,[4]Summary!$A$4:$D$341,4,FALSE)</f>
        <v>2.5999999999999999E-2</v>
      </c>
      <c r="L81" s="10" t="s">
        <v>75</v>
      </c>
      <c r="M81" s="10" t="s">
        <v>76</v>
      </c>
      <c r="N81" s="10" t="str">
        <f>VLOOKUP(D81,[5]Sheet1!$A$2:$G$367,7,FALSE)</f>
        <v>SAS Cphos</v>
      </c>
      <c r="P81" s="10" t="str">
        <f>VLOOKUP(G81,'[3]All screens'!$C$4:$S$371,17,FALSE)</f>
        <v>Y</v>
      </c>
      <c r="Q81" s="10" t="s">
        <v>72</v>
      </c>
      <c r="R81" s="10" t="s">
        <v>83</v>
      </c>
      <c r="S81" s="10" t="s">
        <v>77</v>
      </c>
      <c r="U81" s="15" t="s">
        <v>83</v>
      </c>
      <c r="V81" s="38"/>
      <c r="W81" s="38" t="s">
        <v>84</v>
      </c>
      <c r="X81" s="154">
        <f>VLOOKUP($G81,'[6]sludge-cess'!$D$1:$W$65536,18,FALSE)*4.5</f>
        <v>27</v>
      </c>
      <c r="Y81" s="10" t="str">
        <f>VLOOKUP($G81,'[6]sludge-cess'!$D$1:$W$65536,20,FALSE)</f>
        <v>Weekly</v>
      </c>
      <c r="Z81" s="10" t="s">
        <v>77</v>
      </c>
      <c r="AB81" s="10" t="str">
        <f>VLOOKUP($D81,'[7]Primary and secondary disposa;'!$A$7:$BS$322,68,FALSE)</f>
        <v>SLOWHILL COPSE MARCHWOOD WTW</v>
      </c>
      <c r="AC81" s="152">
        <f>VLOOKUP($D81,'[7]Primary and secondary disposa;'!$A$7:$BS$322,69,FALSE)</f>
        <v>0.92138794903174726</v>
      </c>
      <c r="AD81" s="15" t="s">
        <v>85</v>
      </c>
      <c r="AE81" s="10" t="str">
        <f>VLOOKUP($D81,'[7]Primary and secondary disposa;'!$A$7:$BS$322,70,FALSE)</f>
        <v>BUDDS FARM HAVANT WTW</v>
      </c>
      <c r="AF81" s="152">
        <f>VLOOKUP($D81,'[7]Primary and secondary disposa;'!$A$7:$BS$322,71,FALSE)</f>
        <v>7.337124757036928E-2</v>
      </c>
      <c r="AG81" s="10"/>
    </row>
    <row r="82" spans="2:33">
      <c r="B82" s="141"/>
      <c r="D82" s="10" t="s">
        <v>225</v>
      </c>
      <c r="E82" s="135" t="s">
        <v>226</v>
      </c>
      <c r="F82" s="135">
        <v>1.17102744</v>
      </c>
      <c r="G82" s="112">
        <v>100070</v>
      </c>
      <c r="I82" s="88">
        <f>VLOOKUP(G82,'[1]TDS data'!$C$4:$H$367,6,FALSE)</f>
        <v>1098.3479748362024</v>
      </c>
      <c r="J82" s="10" t="s">
        <v>75</v>
      </c>
      <c r="K82" s="83">
        <f>VLOOKUP(D82,[4]Summary!$A$4:$D$341,4,FALSE)</f>
        <v>4.1000000000000002E-2</v>
      </c>
      <c r="L82" s="10" t="s">
        <v>75</v>
      </c>
      <c r="M82" s="10" t="s">
        <v>76</v>
      </c>
      <c r="N82" s="10" t="str">
        <f>VLOOKUP(D82,[5]Sheet1!$A$2:$G$367,7,FALSE)</f>
        <v>SAS Cphos</v>
      </c>
      <c r="P82" s="10" t="str">
        <f>VLOOKUP(G82,'[3]All screens'!$C$4:$S$371,17,FALSE)</f>
        <v>Y</v>
      </c>
      <c r="Q82" s="10" t="s">
        <v>72</v>
      </c>
      <c r="R82" s="10" t="s">
        <v>83</v>
      </c>
      <c r="S82" s="10" t="s">
        <v>77</v>
      </c>
      <c r="U82" s="15" t="s">
        <v>83</v>
      </c>
      <c r="V82" s="38"/>
      <c r="W82" s="38" t="s">
        <v>84</v>
      </c>
      <c r="X82" s="154">
        <f>VLOOKUP($G82,'[6]sludge-cess'!$D$1:$W$65536,18,FALSE)*4.5</f>
        <v>27</v>
      </c>
      <c r="Y82" s="10" t="str">
        <f>VLOOKUP($G82,'[6]sludge-cess'!$D$1:$W$65536,20,FALSE)</f>
        <v>Weekly</v>
      </c>
      <c r="Z82" s="10" t="s">
        <v>77</v>
      </c>
      <c r="AB82" s="10" t="str">
        <f>VLOOKUP($D82,'[7]Primary and secondary disposa;'!$A$7:$BS$322,68,FALSE)</f>
        <v>CANTERBURY WTW</v>
      </c>
      <c r="AC82" s="152">
        <f>VLOOKUP($D82,'[7]Primary and secondary disposa;'!$A$7:$BS$322,69,FALSE)</f>
        <v>0.49518183195254933</v>
      </c>
      <c r="AD82" s="15" t="s">
        <v>85</v>
      </c>
      <c r="AE82" s="10" t="str">
        <f>VLOOKUP($D82,'[7]Primary and secondary disposa;'!$A$7:$BS$322,70,FALSE)</f>
        <v>QUEENBOROUGH WTW</v>
      </c>
      <c r="AF82" s="152">
        <f>VLOOKUP($D82,'[7]Primary and secondary disposa;'!$A$7:$BS$322,71,FALSE)</f>
        <v>0.28883373533284457</v>
      </c>
      <c r="AG82" s="10"/>
    </row>
    <row r="83" spans="2:33">
      <c r="B83" s="141"/>
      <c r="D83" s="10" t="s">
        <v>227</v>
      </c>
      <c r="E83" s="135" t="s">
        <v>228</v>
      </c>
      <c r="F83" s="135">
        <v>-1.5644239</v>
      </c>
      <c r="G83" s="112">
        <v>102201</v>
      </c>
      <c r="I83" s="88">
        <f>VLOOKUP(G83,'[1]TDS data'!$C$4:$H$367,6,FALSE)</f>
        <v>1268.3259049028488</v>
      </c>
      <c r="J83" s="10" t="s">
        <v>75</v>
      </c>
      <c r="K83" s="83">
        <f>VLOOKUP(D83,[4]Summary!$A$4:$D$341,4,FALSE)</f>
        <v>0.06</v>
      </c>
      <c r="L83" s="10" t="s">
        <v>75</v>
      </c>
      <c r="M83" s="10" t="s">
        <v>76</v>
      </c>
      <c r="N83" s="10" t="str">
        <f>VLOOKUP(D83,[5]Sheet1!$A$2:$G$367,7,FALSE)</f>
        <v>SAS</v>
      </c>
      <c r="P83" s="10" t="str">
        <f>VLOOKUP(G83,'[3]All screens'!$C$4:$S$371,17,FALSE)</f>
        <v>Y</v>
      </c>
      <c r="Q83" s="10" t="s">
        <v>72</v>
      </c>
      <c r="R83" s="10" t="s">
        <v>83</v>
      </c>
      <c r="S83" s="10" t="s">
        <v>77</v>
      </c>
      <c r="U83" s="15" t="s">
        <v>83</v>
      </c>
      <c r="V83" s="38"/>
      <c r="W83" s="38" t="s">
        <v>84</v>
      </c>
      <c r="X83" s="154">
        <f>VLOOKUP($G83,'[6]sludge-cess'!$D$1:$W$65536,18,FALSE)*4.5</f>
        <v>27</v>
      </c>
      <c r="Y83" s="10" t="str">
        <f>VLOOKUP($G83,'[6]sludge-cess'!$D$1:$W$65536,20,FALSE)</f>
        <v>Weekly</v>
      </c>
      <c r="Z83" s="10" t="s">
        <v>77</v>
      </c>
      <c r="AB83" s="10" t="str">
        <f>VLOOKUP($D83,'[7]Primary and secondary disposa;'!$A$7:$BS$322,68,FALSE)</f>
        <v>SLOWHILL COPSE MARCHWOOD WTW</v>
      </c>
      <c r="AC83" s="152">
        <f>VLOOKUP($D83,'[7]Primary and secondary disposa;'!$A$7:$BS$322,69,FALSE)</f>
        <v>0.98201301726693879</v>
      </c>
      <c r="AD83" s="15" t="s">
        <v>85</v>
      </c>
      <c r="AE83" s="10" t="str">
        <f>VLOOKUP($D83,'[7]Primary and secondary disposa;'!$A$7:$BS$322,70,FALSE)</f>
        <v>BUDDS FARM HAVANT WTW</v>
      </c>
      <c r="AF83" s="152">
        <f>VLOOKUP($D83,'[7]Primary and secondary disposa;'!$A$7:$BS$322,71,FALSE)</f>
        <v>1.6885738892261477E-2</v>
      </c>
      <c r="AG83" s="10"/>
    </row>
    <row r="84" spans="2:33">
      <c r="B84" s="141"/>
      <c r="D84" s="10" t="s">
        <v>229</v>
      </c>
      <c r="E84" s="135" t="s">
        <v>230</v>
      </c>
      <c r="F84" s="135">
        <v>-1.4487110000000001</v>
      </c>
      <c r="G84" s="112">
        <v>100368</v>
      </c>
      <c r="I84" s="88">
        <f>VLOOKUP(G84,'[1]TDS data'!$C$4:$H$367,6,FALSE)</f>
        <v>3535.288566018136</v>
      </c>
      <c r="J84" s="10" t="s">
        <v>75</v>
      </c>
      <c r="K84" s="83">
        <v>0.03</v>
      </c>
      <c r="L84" s="10" t="s">
        <v>75</v>
      </c>
      <c r="M84" s="10" t="s">
        <v>76</v>
      </c>
      <c r="N84" s="10" t="str">
        <f>VLOOKUP(D84,[5]Sheet1!$A$2:$G$367,7,FALSE)</f>
        <v>SAS</v>
      </c>
      <c r="P84" s="10" t="s">
        <v>231</v>
      </c>
      <c r="Q84" s="10" t="s">
        <v>83</v>
      </c>
      <c r="R84" s="10" t="s">
        <v>72</v>
      </c>
      <c r="S84" s="10" t="s">
        <v>77</v>
      </c>
      <c r="U84" s="15" t="s">
        <v>72</v>
      </c>
      <c r="V84" s="10">
        <v>103264</v>
      </c>
      <c r="W84" s="38" t="s">
        <v>90</v>
      </c>
      <c r="X84" s="154">
        <v>27</v>
      </c>
      <c r="Y84" s="10"/>
      <c r="Z84" s="10" t="s">
        <v>77</v>
      </c>
      <c r="AB84" s="10" t="s">
        <v>79</v>
      </c>
      <c r="AC84" s="84">
        <v>1</v>
      </c>
      <c r="AD84" s="10" t="s">
        <v>80</v>
      </c>
      <c r="AE84" s="38"/>
      <c r="AF84" s="10"/>
      <c r="AG84" s="10"/>
    </row>
    <row r="85" spans="2:33">
      <c r="B85" s="141"/>
      <c r="D85" s="10" t="s">
        <v>232</v>
      </c>
      <c r="E85" s="135" t="s">
        <v>233</v>
      </c>
      <c r="F85" s="135">
        <v>1.3119338300000001</v>
      </c>
      <c r="G85" s="112">
        <v>100544</v>
      </c>
      <c r="I85" s="88">
        <f>VLOOKUP(G85,'[1]TDS data'!$C$4:$H$367,6,FALSE)</f>
        <v>95.933530590912383</v>
      </c>
      <c r="J85" s="10" t="s">
        <v>75</v>
      </c>
      <c r="K85" s="83">
        <f>VLOOKUP(D85,[4]Summary!$A$4:$D$341,4,FALSE)</f>
        <v>2.1999999999999999E-2</v>
      </c>
      <c r="L85" s="10" t="s">
        <v>75</v>
      </c>
      <c r="M85" s="10" t="s">
        <v>76</v>
      </c>
      <c r="N85" s="10" t="str">
        <f>VLOOKUP(D85,[5]Sheet1!$A$2:$G$367,7,FALSE)</f>
        <v>SB</v>
      </c>
      <c r="P85" s="10" t="str">
        <f>VLOOKUP(G85,'[3]All screens'!$C$4:$S$371,17,FALSE)</f>
        <v>N</v>
      </c>
      <c r="Q85" s="10" t="s">
        <v>83</v>
      </c>
      <c r="R85" s="10" t="s">
        <v>83</v>
      </c>
      <c r="S85" s="10" t="s">
        <v>77</v>
      </c>
      <c r="U85" s="15" t="s">
        <v>83</v>
      </c>
      <c r="V85" s="38"/>
      <c r="W85" s="38" t="s">
        <v>84</v>
      </c>
      <c r="X85" s="154">
        <f>VLOOKUP($G85,'[6]sludge-cess'!$D$1:$W$65536,18,FALSE)*4.5</f>
        <v>13.5</v>
      </c>
      <c r="Y85" s="10" t="str">
        <f>VLOOKUP($G85,'[6]sludge-cess'!$D$1:$W$65536,20,FALSE)</f>
        <v>Weekly</v>
      </c>
      <c r="Z85" s="10" t="s">
        <v>77</v>
      </c>
      <c r="AB85" s="10" t="str">
        <f>VLOOKUP($D85,'[7]Primary and secondary disposa;'!$A$7:$BS$322,68,FALSE)</f>
        <v>CANTERBURY WTW</v>
      </c>
      <c r="AC85" s="152">
        <f>VLOOKUP($D85,'[7]Primary and secondary disposa;'!$A$7:$BS$322,69,FALSE)</f>
        <v>0.83867672245425262</v>
      </c>
      <c r="AD85" s="15" t="s">
        <v>85</v>
      </c>
      <c r="AE85" s="10" t="str">
        <f>VLOOKUP($D85,'[7]Primary and secondary disposa;'!$A$7:$BS$322,70,FALSE)</f>
        <v>ASHFORD WTW</v>
      </c>
      <c r="AF85" s="152">
        <f>VLOOKUP($D85,'[7]Primary and secondary disposa;'!$A$7:$BS$322,71,FALSE)</f>
        <v>7.6560199513236116E-2</v>
      </c>
      <c r="AG85" s="10"/>
    </row>
    <row r="86" spans="2:33">
      <c r="B86" s="141"/>
      <c r="D86" s="10" t="s">
        <v>234</v>
      </c>
      <c r="E86" s="135" t="s">
        <v>235</v>
      </c>
      <c r="F86" s="135">
        <v>-1.3047512999999999</v>
      </c>
      <c r="G86" s="112">
        <v>100665</v>
      </c>
      <c r="I86" s="88">
        <f>VLOOKUP(G86,'[1]TDS data'!$C$4:$H$367,6,FALSE)</f>
        <v>1168.2157323363513</v>
      </c>
      <c r="J86" s="10" t="s">
        <v>75</v>
      </c>
      <c r="K86" s="83">
        <f>VLOOKUP(D86,[4]Summary!$A$4:$D$341,4,FALSE)</f>
        <v>0.06</v>
      </c>
      <c r="L86" s="10" t="s">
        <v>75</v>
      </c>
      <c r="M86" s="10" t="s">
        <v>76</v>
      </c>
      <c r="N86" s="10" t="str">
        <f>VLOOKUP(D86,[5]Sheet1!$A$2:$G$367,7,FALSE)</f>
        <v>SAS Cphos</v>
      </c>
      <c r="P86" s="10" t="str">
        <f>VLOOKUP(G86,'[3]All screens'!$C$4:$S$371,17,FALSE)</f>
        <v>Y</v>
      </c>
      <c r="Q86" s="10" t="s">
        <v>72</v>
      </c>
      <c r="R86" s="10" t="s">
        <v>83</v>
      </c>
      <c r="S86" s="10" t="s">
        <v>77</v>
      </c>
      <c r="U86" s="15" t="s">
        <v>83</v>
      </c>
      <c r="V86" s="38"/>
      <c r="W86" s="38" t="s">
        <v>84</v>
      </c>
      <c r="X86" s="154">
        <f>VLOOKUP($G86,'[6]sludge-cess'!$D$1:$W$65536,18,FALSE)*4.5</f>
        <v>27</v>
      </c>
      <c r="Y86" s="10" t="str">
        <f>VLOOKUP($G86,'[6]sludge-cess'!$D$1:$W$65536,20,FALSE)</f>
        <v>Weekly</v>
      </c>
      <c r="Z86" s="10" t="s">
        <v>77</v>
      </c>
      <c r="AB86" s="10" t="str">
        <f>VLOOKUP($D86,'[7]Primary and secondary disposa;'!$A$7:$BS$322,68,FALSE)</f>
        <v>SLOWHILL COPSE MARCHWOOD WTW</v>
      </c>
      <c r="AC86" s="152">
        <f>VLOOKUP($D86,'[7]Primary and secondary disposa;'!$A$7:$BS$322,69,FALSE)</f>
        <v>0.81934838789071962</v>
      </c>
      <c r="AD86" s="15" t="s">
        <v>85</v>
      </c>
      <c r="AE86" s="10" t="str">
        <f>VLOOKUP($D86,'[7]Primary and secondary disposa;'!$A$7:$BS$322,70,FALSE)</f>
        <v>BUDDS FARM HAVANT WTW</v>
      </c>
      <c r="AF86" s="152">
        <f>VLOOKUP($D86,'[7]Primary and secondary disposa;'!$A$7:$BS$322,71,FALSE)</f>
        <v>0.11585650996800495</v>
      </c>
      <c r="AG86" s="10"/>
    </row>
    <row r="87" spans="2:33">
      <c r="B87" s="141"/>
      <c r="D87" s="10" t="s">
        <v>236</v>
      </c>
      <c r="E87" s="135" t="s">
        <v>237</v>
      </c>
      <c r="F87" s="135">
        <v>0.62788502000000002</v>
      </c>
      <c r="G87" s="112">
        <v>100710</v>
      </c>
      <c r="I87" s="88">
        <f>VLOOKUP(G87,'[1]TDS data'!$C$4:$H$367,6,FALSE)</f>
        <v>5912.9993389728461</v>
      </c>
      <c r="J87" s="10" t="s">
        <v>75</v>
      </c>
      <c r="K87" s="83">
        <v>0.03</v>
      </c>
      <c r="L87" s="10" t="s">
        <v>75</v>
      </c>
      <c r="M87" s="10" t="s">
        <v>76</v>
      </c>
      <c r="N87" s="10" t="str">
        <f>VLOOKUP(D87,[5]Sheet1!$A$2:$G$367,7,FALSE)</f>
        <v>SAS</v>
      </c>
      <c r="P87" s="10" t="str">
        <f>VLOOKUP(G87,'[3]All screens'!$C$4:$S$371,17,FALSE)</f>
        <v>Y</v>
      </c>
      <c r="Q87" s="10" t="s">
        <v>72</v>
      </c>
      <c r="R87" s="10" t="s">
        <v>83</v>
      </c>
      <c r="S87" s="10" t="s">
        <v>77</v>
      </c>
      <c r="U87" s="15" t="s">
        <v>72</v>
      </c>
      <c r="V87" s="10">
        <v>107424</v>
      </c>
      <c r="W87" s="38" t="s">
        <v>78</v>
      </c>
      <c r="X87" s="154">
        <v>27</v>
      </c>
      <c r="Y87" s="10"/>
      <c r="Z87" s="10" t="s">
        <v>77</v>
      </c>
      <c r="AB87" s="10" t="s">
        <v>79</v>
      </c>
      <c r="AC87" s="84">
        <v>1</v>
      </c>
      <c r="AD87" s="10" t="s">
        <v>80</v>
      </c>
      <c r="AE87" s="38"/>
      <c r="AF87" s="10"/>
      <c r="AG87" s="10"/>
    </row>
    <row r="88" spans="2:33">
      <c r="B88" s="141"/>
      <c r="D88" s="10" t="s">
        <v>238</v>
      </c>
      <c r="E88" s="135" t="s">
        <v>239</v>
      </c>
      <c r="F88" s="135">
        <v>7.9220789999999999E-2</v>
      </c>
      <c r="G88" s="112">
        <v>101776</v>
      </c>
      <c r="I88" s="88">
        <f>VLOOKUP(G88,'[1]TDS data'!$C$4:$H$367,6,FALSE)</f>
        <v>117.94825485582462</v>
      </c>
      <c r="J88" s="10" t="s">
        <v>75</v>
      </c>
      <c r="K88" s="83">
        <f>VLOOKUP(D88,[4]Summary!$A$4:$D$341,4,FALSE)</f>
        <v>0.04</v>
      </c>
      <c r="L88" s="10" t="s">
        <v>75</v>
      </c>
      <c r="M88" s="10" t="s">
        <v>76</v>
      </c>
      <c r="N88" s="10" t="str">
        <f>VLOOKUP(D88,[5]Sheet1!$A$2:$G$367,7,FALSE)</f>
        <v>SB Cphos</v>
      </c>
      <c r="P88" s="10" t="str">
        <f>VLOOKUP(G88,'[3]All screens'!$C$4:$S$371,17,FALSE)</f>
        <v>Y</v>
      </c>
      <c r="Q88" s="10" t="s">
        <v>72</v>
      </c>
      <c r="R88" s="10" t="s">
        <v>83</v>
      </c>
      <c r="S88" s="10" t="s">
        <v>77</v>
      </c>
      <c r="U88" s="15" t="s">
        <v>83</v>
      </c>
      <c r="V88" s="38"/>
      <c r="W88" s="38" t="s">
        <v>84</v>
      </c>
      <c r="X88" s="154">
        <f>VLOOKUP($G88,'[6]sludge-cess'!$D$1:$W$65536,18,FALSE)*4.5</f>
        <v>18</v>
      </c>
      <c r="Y88" s="10" t="str">
        <f>VLOOKUP($G88,'[6]sludge-cess'!$D$1:$W$65536,20,FALSE)</f>
        <v>Weekly</v>
      </c>
      <c r="Z88" s="10" t="s">
        <v>77</v>
      </c>
      <c r="AB88" s="10" t="str">
        <f>VLOOKUP($D88,'[7]Primary and secondary disposa;'!$A$7:$BS$322,68,FALSE)</f>
        <v>HAILSHAM NORTH WTW</v>
      </c>
      <c r="AC88" s="152">
        <f>VLOOKUP($D88,'[7]Primary and secondary disposa;'!$A$7:$BS$322,69,FALSE)</f>
        <v>0.93230769230769206</v>
      </c>
      <c r="AD88" s="15" t="s">
        <v>85</v>
      </c>
      <c r="AE88" s="10" t="str">
        <f>VLOOKUP($D88,'[7]Primary and secondary disposa;'!$A$7:$BS$322,70,FALSE)</f>
        <v>SCAYNES HILL WTW</v>
      </c>
      <c r="AF88" s="152">
        <f>VLOOKUP($D88,'[7]Primary and secondary disposa;'!$A$7:$BS$322,71,FALSE)</f>
        <v>4.9230769230769474E-2</v>
      </c>
      <c r="AG88" s="10"/>
    </row>
    <row r="89" spans="2:33">
      <c r="B89" s="141"/>
      <c r="D89" s="10" t="s">
        <v>240</v>
      </c>
      <c r="E89" s="135" t="s">
        <v>241</v>
      </c>
      <c r="F89" s="135">
        <v>-1.1580547999999999</v>
      </c>
      <c r="G89" s="112">
        <v>101574</v>
      </c>
      <c r="I89" s="88">
        <f>VLOOKUP(G89,'[1]TDS data'!$C$4:$H$367,6,FALSE)</f>
        <v>109.23324002814216</v>
      </c>
      <c r="J89" s="10" t="s">
        <v>75</v>
      </c>
      <c r="K89" s="83">
        <f>VLOOKUP(D89,[4]Summary!$A$4:$D$341,4,FALSE)</f>
        <v>0.03</v>
      </c>
      <c r="L89" s="10" t="s">
        <v>75</v>
      </c>
      <c r="M89" s="10" t="s">
        <v>76</v>
      </c>
      <c r="N89" s="10" t="str">
        <f>VLOOKUP(D89,[5]Sheet1!$A$2:$G$367,7,FALSE)</f>
        <v>SAS</v>
      </c>
      <c r="P89" s="10" t="str">
        <f>VLOOKUP(G89,'[3]All screens'!$C$4:$S$371,17,FALSE)</f>
        <v>Y</v>
      </c>
      <c r="Q89" s="10" t="s">
        <v>83</v>
      </c>
      <c r="R89" s="10" t="s">
        <v>83</v>
      </c>
      <c r="S89" s="10" t="s">
        <v>77</v>
      </c>
      <c r="U89" s="15" t="s">
        <v>83</v>
      </c>
      <c r="V89" s="38"/>
      <c r="W89" s="38" t="s">
        <v>84</v>
      </c>
      <c r="X89" s="154">
        <f>VLOOKUP($G89,'[6]sludge-cess'!$D$1:$W$65536,18,FALSE)*4.5</f>
        <v>27</v>
      </c>
      <c r="Y89" s="10" t="str">
        <f>VLOOKUP($G89,'[6]sludge-cess'!$D$1:$W$65536,20,FALSE)</f>
        <v>Weekly</v>
      </c>
      <c r="Z89" s="10" t="s">
        <v>77</v>
      </c>
      <c r="AB89" s="10" t="str">
        <f>VLOOKUP($D89,'[7]Primary and secondary disposa;'!$A$7:$BS$322,68,FALSE)</f>
        <v>SLOWHILL COPSE MARCHWOOD WTW</v>
      </c>
      <c r="AC89" s="152">
        <f>VLOOKUP($D89,'[7]Primary and secondary disposa;'!$A$7:$BS$322,69,FALSE)</f>
        <v>0.82917936488937627</v>
      </c>
      <c r="AD89" s="15" t="s">
        <v>85</v>
      </c>
      <c r="AE89" s="10" t="str">
        <f>VLOOKUP($D89,'[7]Primary and secondary disposa;'!$A$7:$BS$322,70,FALSE)</f>
        <v>FULLERTON WTW</v>
      </c>
      <c r="AF89" s="152">
        <f>VLOOKUP($D89,'[7]Primary and secondary disposa;'!$A$7:$BS$322,71,FALSE)</f>
        <v>0.12475716087689054</v>
      </c>
      <c r="AG89" s="10"/>
    </row>
    <row r="90" spans="2:33">
      <c r="B90" s="141"/>
      <c r="D90" s="10" t="s">
        <v>242</v>
      </c>
      <c r="E90" s="135" t="s">
        <v>243</v>
      </c>
      <c r="F90" s="135">
        <v>0.95172599000000002</v>
      </c>
      <c r="G90" s="112">
        <v>101165</v>
      </c>
      <c r="I90" s="88">
        <f>VLOOKUP(G90,'[1]TDS data'!$C$4:$H$367,6,FALSE)</f>
        <v>377.62389099038603</v>
      </c>
      <c r="J90" s="10" t="s">
        <v>75</v>
      </c>
      <c r="K90" s="83">
        <f>VLOOKUP(D90,[4]Summary!$A$4:$D$341,4,FALSE)</f>
        <v>7.0000000000000007E-2</v>
      </c>
      <c r="L90" s="10" t="s">
        <v>75</v>
      </c>
      <c r="M90" s="10" t="s">
        <v>76</v>
      </c>
      <c r="N90" s="10" t="str">
        <f>VLOOKUP(D90,[5]Sheet1!$A$2:$G$367,7,FALSE)</f>
        <v>SB</v>
      </c>
      <c r="P90" s="10" t="str">
        <f>VLOOKUP(G90,'[3]All screens'!$C$4:$S$371,17,FALSE)</f>
        <v>Y</v>
      </c>
      <c r="Q90" s="10" t="s">
        <v>72</v>
      </c>
      <c r="R90" s="10" t="s">
        <v>83</v>
      </c>
      <c r="S90" s="10" t="s">
        <v>77</v>
      </c>
      <c r="U90" s="15" t="s">
        <v>83</v>
      </c>
      <c r="V90" s="38"/>
      <c r="W90" s="38" t="s">
        <v>84</v>
      </c>
      <c r="X90" s="154">
        <f>VLOOKUP($G90,'[6]sludge-cess'!$D$1:$W$65536,18,FALSE)*4.5</f>
        <v>27</v>
      </c>
      <c r="Y90" s="10" t="str">
        <f>VLOOKUP($G90,'[6]sludge-cess'!$D$1:$W$65536,20,FALSE)</f>
        <v>Weekly</v>
      </c>
      <c r="Z90" s="10" t="s">
        <v>77</v>
      </c>
      <c r="AB90" s="10" t="str">
        <f>VLOOKUP($D90,'[7]Primary and secondary disposa;'!$A$7:$BS$322,68,FALSE)</f>
        <v>ASHFORD WTW</v>
      </c>
      <c r="AC90" s="152">
        <f>VLOOKUP($D90,'[7]Primary and secondary disposa;'!$A$7:$BS$322,69,FALSE)</f>
        <v>0.79818594104308405</v>
      </c>
      <c r="AD90" s="15" t="s">
        <v>85</v>
      </c>
      <c r="AE90" s="10" t="str">
        <f>VLOOKUP($D90,'[7]Primary and secondary disposa;'!$A$7:$BS$322,70,FALSE)</f>
        <v>CANTERBURY WTW</v>
      </c>
      <c r="AF90" s="152">
        <f>VLOOKUP($D90,'[7]Primary and secondary disposa;'!$A$7:$BS$322,71,FALSE)</f>
        <v>0.17006802721088421</v>
      </c>
      <c r="AG90" s="10"/>
    </row>
    <row r="91" spans="2:33">
      <c r="B91" s="141"/>
      <c r="D91" s="10" t="s">
        <v>244</v>
      </c>
      <c r="E91" s="135" t="s">
        <v>245</v>
      </c>
      <c r="F91" s="135">
        <v>-0.14528160000000001</v>
      </c>
      <c r="G91" s="112">
        <v>103106</v>
      </c>
      <c r="I91" s="88">
        <f>VLOOKUP(G91,'[1]TDS data'!$C$4:$H$367,6,FALSE)</f>
        <v>82.803518275718602</v>
      </c>
      <c r="J91" s="10" t="s">
        <v>75</v>
      </c>
      <c r="K91" s="83">
        <f>VLOOKUP(D91,[4]Summary!$A$4:$D$341,4,FALSE)</f>
        <v>0.04</v>
      </c>
      <c r="L91" s="10" t="s">
        <v>75</v>
      </c>
      <c r="M91" s="10" t="s">
        <v>76</v>
      </c>
      <c r="N91" s="10" t="str">
        <f>VLOOKUP(D91,[5]Sheet1!$A$2:$G$367,7,FALSE)</f>
        <v>SB Cphos</v>
      </c>
      <c r="P91" s="10" t="str">
        <f>VLOOKUP(G91,'[3]All screens'!$C$4:$S$371,17,FALSE)</f>
        <v>Y</v>
      </c>
      <c r="Q91" s="10" t="s">
        <v>72</v>
      </c>
      <c r="R91" s="10" t="s">
        <v>83</v>
      </c>
      <c r="S91" s="10" t="s">
        <v>77</v>
      </c>
      <c r="U91" s="15" t="s">
        <v>83</v>
      </c>
      <c r="V91" s="38"/>
      <c r="W91" s="38" t="s">
        <v>84</v>
      </c>
      <c r="X91" s="154">
        <f>VLOOKUP($G91,'[6]sludge-cess'!$D$1:$W$65536,18,FALSE)*4.5</f>
        <v>27</v>
      </c>
      <c r="Y91" s="10" t="str">
        <f>VLOOKUP($G91,'[6]sludge-cess'!$D$1:$W$65536,20,FALSE)</f>
        <v>Weekly</v>
      </c>
      <c r="Z91" s="10" t="s">
        <v>77</v>
      </c>
      <c r="AB91" s="10" t="str">
        <f>VLOOKUP($D91,'[7]Primary and secondary disposa;'!$A$7:$BS$322,68,FALSE)</f>
        <v>GODDARDS GREEN WTW</v>
      </c>
      <c r="AC91" s="152">
        <f>VLOOKUP($D91,'[7]Primary and secondary disposa;'!$A$7:$BS$322,69,FALSE)</f>
        <v>0.45416009463722368</v>
      </c>
      <c r="AD91" s="15" t="s">
        <v>85</v>
      </c>
      <c r="AE91" s="10" t="str">
        <f>VLOOKUP($D91,'[7]Primary and secondary disposa;'!$A$7:$BS$322,70,FALSE)</f>
        <v>FORD WTW</v>
      </c>
      <c r="AF91" s="152">
        <f>VLOOKUP($D91,'[7]Primary and secondary disposa;'!$A$7:$BS$322,71,FALSE)</f>
        <v>0.28497634069400646</v>
      </c>
      <c r="AG91" s="10"/>
    </row>
    <row r="92" spans="2:33">
      <c r="B92" s="141"/>
      <c r="D92" s="10" t="s">
        <v>246</v>
      </c>
      <c r="E92" s="135" t="s">
        <v>247</v>
      </c>
      <c r="F92" s="135">
        <v>5.9459900000000003E-2</v>
      </c>
      <c r="G92" s="112">
        <v>108157</v>
      </c>
      <c r="I92" s="88">
        <f>VLOOKUP(G92,'[1]TDS data'!$C$4:$H$367,6,FALSE)</f>
        <v>1451.9037298430285</v>
      </c>
      <c r="J92" s="10" t="s">
        <v>75</v>
      </c>
      <c r="K92" s="83">
        <v>0.03</v>
      </c>
      <c r="L92" s="10" t="s">
        <v>75</v>
      </c>
      <c r="M92" s="10" t="s">
        <v>76</v>
      </c>
      <c r="N92" s="10" t="s">
        <v>248</v>
      </c>
      <c r="P92" s="10" t="str">
        <f>VLOOKUP(G92,'[3]All screens'!$C$4:$S$371,17,FALSE)</f>
        <v>Y</v>
      </c>
      <c r="Q92" s="10" t="s">
        <v>72</v>
      </c>
      <c r="R92" s="10" t="s">
        <v>72</v>
      </c>
      <c r="S92" s="10" t="s">
        <v>77</v>
      </c>
      <c r="U92" s="15" t="s">
        <v>83</v>
      </c>
      <c r="V92" s="10"/>
      <c r="W92" s="38" t="s">
        <v>84</v>
      </c>
      <c r="X92" s="154">
        <v>27</v>
      </c>
      <c r="Y92" s="10"/>
      <c r="Z92" s="10" t="s">
        <v>77</v>
      </c>
      <c r="AB92" s="10" t="str">
        <f>VLOOKUP($D92,'[8]Primary and secondary locations'!$A$7:$AI$22,32,FALSE)</f>
        <v>PEACEHAVEN STC</v>
      </c>
      <c r="AC92" s="152">
        <f>VLOOKUP($D92,'[8]Primary and secondary locations'!$A$7:$AI$22,33,FALSE)</f>
        <v>0.97322442902079564</v>
      </c>
      <c r="AD92" s="15" t="s">
        <v>113</v>
      </c>
      <c r="AE92" s="10" t="str">
        <f>VLOOKUP($D92,'[8]Primary and secondary locations'!$A$7:$AI$22,34,FALSE)</f>
        <v>HASTINGS STC</v>
      </c>
      <c r="AF92" s="152">
        <f>VLOOKUP($D92,'[8]Primary and secondary locations'!$A$7:$AI$22,35,FALSE)</f>
        <v>1.1854773998580516E-2</v>
      </c>
      <c r="AG92" s="10"/>
    </row>
    <row r="93" spans="2:33">
      <c r="B93" s="141"/>
      <c r="D93" s="10" t="s">
        <v>249</v>
      </c>
      <c r="E93" s="135" t="s">
        <v>250</v>
      </c>
      <c r="F93" s="135">
        <v>2.2820070000000001E-2</v>
      </c>
      <c r="G93" s="112">
        <v>100387</v>
      </c>
      <c r="I93" s="88">
        <f>VLOOKUP(G93,'[1]TDS data'!$C$4:$H$367,6,FALSE)</f>
        <v>79.349764979639787</v>
      </c>
      <c r="J93" s="10" t="s">
        <v>75</v>
      </c>
      <c r="K93" s="83">
        <f>VLOOKUP(D93,[4]Summary!$A$4:$D$341,4,FALSE)</f>
        <v>0.04</v>
      </c>
      <c r="L93" s="10" t="s">
        <v>75</v>
      </c>
      <c r="M93" s="10" t="s">
        <v>76</v>
      </c>
      <c r="N93" s="10" t="str">
        <f>VLOOKUP(D93,[5]Sheet1!$A$2:$G$367,7,FALSE)</f>
        <v>SB Cphos</v>
      </c>
      <c r="P93" s="10" t="str">
        <f>VLOOKUP(G93,'[3]All screens'!$C$4:$S$371,17,FALSE)</f>
        <v>Y</v>
      </c>
      <c r="Q93" s="10" t="s">
        <v>72</v>
      </c>
      <c r="R93" s="10" t="s">
        <v>83</v>
      </c>
      <c r="S93" s="10" t="s">
        <v>77</v>
      </c>
      <c r="U93" s="15" t="s">
        <v>83</v>
      </c>
      <c r="V93" s="38"/>
      <c r="W93" s="38" t="s">
        <v>84</v>
      </c>
      <c r="X93" s="154">
        <f>VLOOKUP($G93,'[6]sludge-cess'!$D$1:$W$65536,18,FALSE)*4.5</f>
        <v>27</v>
      </c>
      <c r="Y93" s="10" t="str">
        <f>VLOOKUP($G93,'[6]sludge-cess'!$D$1:$W$65536,20,FALSE)</f>
        <v>3 Weeks</v>
      </c>
      <c r="Z93" s="10" t="s">
        <v>77</v>
      </c>
      <c r="AB93" s="10" t="str">
        <f>VLOOKUP($D93,'[7]Primary and secondary disposa;'!$A$7:$BS$322,68,FALSE)</f>
        <v>SCAYNES HILL WTW</v>
      </c>
      <c r="AC93" s="152">
        <f>VLOOKUP($D93,'[7]Primary and secondary disposa;'!$A$7:$BS$322,69,FALSE)</f>
        <v>0.78920675903086623</v>
      </c>
      <c r="AD93" s="15" t="s">
        <v>85</v>
      </c>
      <c r="AE93" s="10" t="str">
        <f>VLOOKUP($D93,'[7]Primary and secondary disposa;'!$A$7:$BS$322,70,FALSE)</f>
        <v>HAILSHAM NORTH WTW</v>
      </c>
      <c r="AF93" s="152">
        <f>VLOOKUP($D93,'[7]Primary and secondary disposa;'!$A$7:$BS$322,71,FALSE)</f>
        <v>0.16203693031190311</v>
      </c>
      <c r="AG93" s="10"/>
    </row>
    <row r="94" spans="2:33">
      <c r="B94" s="141"/>
      <c r="D94" s="10" t="s">
        <v>251</v>
      </c>
      <c r="E94" s="135" t="s">
        <v>252</v>
      </c>
      <c r="F94" s="135">
        <v>1.2041165199999999</v>
      </c>
      <c r="G94" s="112">
        <v>101166</v>
      </c>
      <c r="I94" s="88">
        <f>VLOOKUP(G94,'[1]TDS data'!$C$4:$H$367,6,FALSE)</f>
        <v>150.50865637526653</v>
      </c>
      <c r="J94" s="10" t="s">
        <v>75</v>
      </c>
      <c r="K94" s="83">
        <f>VLOOKUP(D94,[4]Summary!$A$4:$D$341,4,FALSE)</f>
        <v>0.04</v>
      </c>
      <c r="L94" s="10" t="s">
        <v>75</v>
      </c>
      <c r="M94" s="10" t="s">
        <v>76</v>
      </c>
      <c r="N94" s="10" t="str">
        <f>VLOOKUP(D94,[5]Sheet1!$A$2:$G$367,7,FALSE)</f>
        <v>SB Cphos</v>
      </c>
      <c r="P94" s="10" t="str">
        <f>VLOOKUP(G94,'[3]All screens'!$C$4:$S$371,17,FALSE)</f>
        <v>Y</v>
      </c>
      <c r="Q94" s="10" t="s">
        <v>72</v>
      </c>
      <c r="R94" s="10" t="s">
        <v>83</v>
      </c>
      <c r="S94" s="10" t="s">
        <v>77</v>
      </c>
      <c r="U94" s="15" t="s">
        <v>83</v>
      </c>
      <c r="V94" s="38"/>
      <c r="W94" s="38" t="s">
        <v>84</v>
      </c>
      <c r="X94" s="154">
        <f>VLOOKUP($G94,'[6]sludge-cess'!$D$1:$W$65536,18,FALSE)*4.5</f>
        <v>18</v>
      </c>
      <c r="Y94" s="10" t="str">
        <f>VLOOKUP($G94,'[6]sludge-cess'!$D$1:$W$65536,20,FALSE)</f>
        <v>Weekly</v>
      </c>
      <c r="Z94" s="10" t="s">
        <v>77</v>
      </c>
      <c r="AB94" s="10" t="str">
        <f>VLOOKUP($D94,'[7]Primary and secondary disposa;'!$A$7:$BS$322,68,FALSE)</f>
        <v>CANTERBURY WTW</v>
      </c>
      <c r="AC94" s="152">
        <f>VLOOKUP($D94,'[7]Primary and secondary disposa;'!$A$7:$BS$322,69,FALSE)</f>
        <v>0.84622351609251112</v>
      </c>
      <c r="AD94" s="15" t="s">
        <v>85</v>
      </c>
      <c r="AE94" s="10" t="str">
        <f>VLOOKUP($D94,'[7]Primary and secondary disposa;'!$A$7:$BS$322,70,FALSE)</f>
        <v>ASHFORD WTW</v>
      </c>
      <c r="AF94" s="152">
        <f>VLOOKUP($D94,'[7]Primary and secondary disposa;'!$A$7:$BS$322,71,FALSE)</f>
        <v>0.11256671518680306</v>
      </c>
      <c r="AG94" s="10"/>
    </row>
    <row r="95" spans="2:33">
      <c r="B95" s="141"/>
      <c r="D95" s="10" t="s">
        <v>253</v>
      </c>
      <c r="E95" s="135" t="s">
        <v>254</v>
      </c>
      <c r="F95" s="135">
        <v>0.32965029000000001</v>
      </c>
      <c r="G95" s="112">
        <v>100942</v>
      </c>
      <c r="I95" s="88">
        <f>VLOOKUP(G95,'[1]TDS data'!$C$4:$H$367,6,FALSE)</f>
        <v>1433.4662201201443</v>
      </c>
      <c r="J95" s="10" t="s">
        <v>75</v>
      </c>
      <c r="K95" s="83">
        <f>VLOOKUP(D95,[4]Summary!$A$4:$D$341,4,FALSE)</f>
        <v>0.06</v>
      </c>
      <c r="L95" s="10" t="s">
        <v>75</v>
      </c>
      <c r="M95" s="10" t="s">
        <v>76</v>
      </c>
      <c r="N95" s="10" t="str">
        <f>VLOOKUP(D95,[5]Sheet1!$A$2:$G$367,7,FALSE)</f>
        <v>SAS</v>
      </c>
      <c r="P95" s="10" t="str">
        <f>VLOOKUP(G95,'[3]All screens'!$C$4:$S$371,17,FALSE)</f>
        <v>Y</v>
      </c>
      <c r="Q95" s="10" t="s">
        <v>72</v>
      </c>
      <c r="R95" s="10" t="s">
        <v>83</v>
      </c>
      <c r="S95" s="10" t="s">
        <v>77</v>
      </c>
      <c r="U95" s="15" t="s">
        <v>83</v>
      </c>
      <c r="V95" s="38"/>
      <c r="W95" s="38" t="s">
        <v>84</v>
      </c>
      <c r="X95" s="154">
        <f>VLOOKUP($G95,'[6]sludge-cess'!$D$1:$W$65536,18,FALSE)*4.5</f>
        <v>27</v>
      </c>
      <c r="Y95" s="10" t="str">
        <f>VLOOKUP($G95,'[6]sludge-cess'!$D$1:$W$65536,20,FALSE)</f>
        <v>Weekly</v>
      </c>
      <c r="Z95" s="10" t="s">
        <v>77</v>
      </c>
      <c r="AB95" s="10" t="str">
        <f>VLOOKUP($D95,'[7]Primary and secondary disposa;'!$A$7:$BS$322,68,FALSE)</f>
        <v>GRAVESEND TSST WTW</v>
      </c>
      <c r="AC95" s="152">
        <f>VLOOKUP($D95,'[7]Primary and secondary disposa;'!$A$7:$BS$322,69,FALSE)</f>
        <v>0.6043872245864832</v>
      </c>
      <c r="AD95" s="15" t="s">
        <v>85</v>
      </c>
      <c r="AE95" s="10" t="str">
        <f>VLOOKUP($D95,'[7]Primary and secondary disposa;'!$A$7:$BS$322,70,FALSE)</f>
        <v>ASHFORD WTW</v>
      </c>
      <c r="AF95" s="152">
        <f>VLOOKUP($D95,'[7]Primary and secondary disposa;'!$A$7:$BS$322,71,FALSE)</f>
        <v>0.26946500073373941</v>
      </c>
      <c r="AG95" s="10"/>
    </row>
    <row r="96" spans="2:33">
      <c r="B96" s="141"/>
      <c r="D96" s="10" t="s">
        <v>255</v>
      </c>
      <c r="E96" s="135" t="s">
        <v>256</v>
      </c>
      <c r="F96" s="135">
        <v>-1.2792279</v>
      </c>
      <c r="G96" s="112">
        <v>103102</v>
      </c>
      <c r="I96" s="88">
        <f>VLOOKUP(G96,'[1]TDS data'!$C$4:$H$367,6,FALSE)</f>
        <v>101.34444862655788</v>
      </c>
      <c r="J96" s="10" t="s">
        <v>75</v>
      </c>
      <c r="K96" s="83">
        <f>VLOOKUP(D96,[4]Summary!$A$4:$D$341,4,FALSE)</f>
        <v>0.03</v>
      </c>
      <c r="L96" s="10" t="s">
        <v>75</v>
      </c>
      <c r="M96" s="10" t="s">
        <v>76</v>
      </c>
      <c r="N96" s="10" t="str">
        <f>VLOOKUP(D96,[5]Sheet1!$A$2:$G$367,7,FALSE)</f>
        <v>SB Cphos</v>
      </c>
      <c r="P96" s="10" t="str">
        <f>VLOOKUP(G96,'[3]All screens'!$C$4:$S$371,17,FALSE)</f>
        <v>Y</v>
      </c>
      <c r="Q96" s="10" t="s">
        <v>83</v>
      </c>
      <c r="R96" s="10" t="s">
        <v>83</v>
      </c>
      <c r="S96" s="10" t="s">
        <v>77</v>
      </c>
      <c r="U96" s="15" t="s">
        <v>83</v>
      </c>
      <c r="V96" s="38"/>
      <c r="W96" s="38" t="s">
        <v>84</v>
      </c>
      <c r="X96" s="154">
        <f>VLOOKUP($G96,'[6]sludge-cess'!$D$1:$W$65536,18,FALSE)*4.5</f>
        <v>27</v>
      </c>
      <c r="Y96" s="10" t="str">
        <f>VLOOKUP($G96,'[6]sludge-cess'!$D$1:$W$65536,20,FALSE)</f>
        <v>Weekly</v>
      </c>
      <c r="Z96" s="10" t="s">
        <v>77</v>
      </c>
      <c r="AB96" s="10" t="str">
        <f>VLOOKUP($D96,'[7]Primary and secondary disposa;'!$A$7:$BS$322,68,FALSE)</f>
        <v>SLOWHILL COPSE MARCHWOOD WTW</v>
      </c>
      <c r="AC96" s="152">
        <f>VLOOKUP($D96,'[7]Primary and secondary disposa;'!$A$7:$BS$322,69,FALSE)</f>
        <v>0.66796124387669475</v>
      </c>
      <c r="AD96" s="15" t="s">
        <v>85</v>
      </c>
      <c r="AE96" s="10" t="str">
        <f>VLOOKUP($D96,'[7]Primary and secondary disposa;'!$A$7:$BS$322,70,FALSE)</f>
        <v>FULLERTON WTW</v>
      </c>
      <c r="AF96" s="152">
        <f>VLOOKUP($D96,'[7]Primary and secondary disposa;'!$A$7:$BS$322,71,FALSE)</f>
        <v>0.30619231914260209</v>
      </c>
      <c r="AG96" s="10"/>
    </row>
    <row r="97" spans="2:33">
      <c r="B97" s="141"/>
      <c r="D97" s="10" t="s">
        <v>257</v>
      </c>
      <c r="E97" s="135" t="s">
        <v>258</v>
      </c>
      <c r="F97" s="135">
        <v>2.6575599999999998E-3</v>
      </c>
      <c r="G97" s="112">
        <v>101679</v>
      </c>
      <c r="I97" s="88">
        <f>VLOOKUP(G97,'[1]TDS data'!$C$4:$H$367,6,FALSE)</f>
        <v>328.32487456595948</v>
      </c>
      <c r="J97" s="10" t="s">
        <v>75</v>
      </c>
      <c r="K97" s="83">
        <f>VLOOKUP(D97,[4]Summary!$A$4:$D$341,4,FALSE)</f>
        <v>0.04</v>
      </c>
      <c r="L97" s="10" t="s">
        <v>75</v>
      </c>
      <c r="M97" s="10" t="s">
        <v>76</v>
      </c>
      <c r="N97" s="10" t="str">
        <f>VLOOKUP(D97,[5]Sheet1!$A$2:$G$367,7,FALSE)</f>
        <v>SB Cphos</v>
      </c>
      <c r="P97" s="10" t="str">
        <f>VLOOKUP(G97,'[3]All screens'!$C$4:$S$371,17,FALSE)</f>
        <v>Y</v>
      </c>
      <c r="Q97" s="10" t="s">
        <v>72</v>
      </c>
      <c r="R97" s="10" t="s">
        <v>83</v>
      </c>
      <c r="S97" s="10" t="s">
        <v>77</v>
      </c>
      <c r="U97" s="15" t="s">
        <v>83</v>
      </c>
      <c r="V97" s="38"/>
      <c r="W97" s="38" t="s">
        <v>84</v>
      </c>
      <c r="X97" s="154">
        <f>VLOOKUP($G97,'[6]sludge-cess'!$D$1:$W$65536,18,FALSE)*4.5</f>
        <v>27</v>
      </c>
      <c r="Y97" s="10" t="str">
        <f>VLOOKUP($G97,'[6]sludge-cess'!$D$1:$W$65536,20,FALSE)</f>
        <v>Weekly</v>
      </c>
      <c r="Z97" s="10" t="s">
        <v>77</v>
      </c>
      <c r="AB97" s="10" t="str">
        <f>VLOOKUP($D97,'[7]Primary and secondary disposa;'!$A$7:$BS$322,68,FALSE)</f>
        <v>GRAVESEND WTW</v>
      </c>
      <c r="AC97" s="152">
        <f>VLOOKUP($D97,'[7]Primary and secondary disposa;'!$A$7:$BS$322,69,FALSE)</f>
        <v>0.76635245062928525</v>
      </c>
      <c r="AD97" s="15" t="s">
        <v>85</v>
      </c>
      <c r="AE97" s="10" t="str">
        <f>VLOOKUP($D97,'[7]Primary and secondary disposa;'!$A$7:$BS$322,70,FALSE)</f>
        <v>AYLESFORD WTW</v>
      </c>
      <c r="AF97" s="152">
        <f>VLOOKUP($D97,'[7]Primary and secondary disposa;'!$A$7:$BS$322,71,FALSE)</f>
        <v>8.9903305024045588E-2</v>
      </c>
      <c r="AG97" s="10"/>
    </row>
    <row r="98" spans="2:33">
      <c r="B98" s="141"/>
      <c r="D98" s="10" t="s">
        <v>259</v>
      </c>
      <c r="E98" s="135" t="s">
        <v>260</v>
      </c>
      <c r="F98" s="135">
        <v>0.40026911999999998</v>
      </c>
      <c r="G98" s="112">
        <v>100446</v>
      </c>
      <c r="I98" s="88">
        <f>VLOOKUP(G98,'[1]TDS data'!$C$4:$H$367,6,FALSE)</f>
        <v>245.88102836290753</v>
      </c>
      <c r="J98" s="10" t="s">
        <v>75</v>
      </c>
      <c r="K98" s="83">
        <f>VLOOKUP(D98,[4]Summary!$A$4:$D$341,4,FALSE)</f>
        <v>0.05</v>
      </c>
      <c r="L98" s="10" t="s">
        <v>75</v>
      </c>
      <c r="M98" s="10" t="s">
        <v>76</v>
      </c>
      <c r="N98" s="10" t="str">
        <f>VLOOKUP(D98,[5]Sheet1!$A$2:$G$367,7,FALSE)</f>
        <v>SB Cphos</v>
      </c>
      <c r="P98" s="10" t="str">
        <f>VLOOKUP(G98,'[3]All screens'!$C$4:$S$371,17,FALSE)</f>
        <v>Y</v>
      </c>
      <c r="Q98" s="10" t="s">
        <v>72</v>
      </c>
      <c r="R98" s="10" t="s">
        <v>83</v>
      </c>
      <c r="S98" s="10" t="s">
        <v>77</v>
      </c>
      <c r="U98" s="15" t="s">
        <v>83</v>
      </c>
      <c r="V98" s="38"/>
      <c r="W98" s="38" t="s">
        <v>84</v>
      </c>
      <c r="X98" s="154">
        <f>VLOOKUP($G98,'[6]sludge-cess'!$D$1:$W$65536,18,FALSE)*4.5</f>
        <v>27</v>
      </c>
      <c r="Y98" s="10" t="str">
        <f>VLOOKUP($G98,'[6]sludge-cess'!$D$1:$W$65536,20,FALSE)</f>
        <v>Weekly</v>
      </c>
      <c r="Z98" s="10" t="s">
        <v>77</v>
      </c>
      <c r="AB98" s="10" t="str">
        <f>VLOOKUP($D98,'[7]Primary and secondary disposa;'!$A$7:$BS$322,68,FALSE)</f>
        <v>AYLESFORD WTW</v>
      </c>
      <c r="AC98" s="152">
        <f>VLOOKUP($D98,'[7]Primary and secondary disposa;'!$A$7:$BS$322,69,FALSE)</f>
        <v>0.31121880092632309</v>
      </c>
      <c r="AD98" s="15" t="s">
        <v>85</v>
      </c>
      <c r="AE98" s="10" t="str">
        <f>VLOOKUP($D98,'[7]Primary and secondary disposa;'!$A$7:$BS$322,70,FALSE)</f>
        <v>ASHFORD WTW</v>
      </c>
      <c r="AF98" s="152">
        <f>VLOOKUP($D98,'[7]Primary and secondary disposa;'!$A$7:$BS$322,71,FALSE)</f>
        <v>0.30730551505274906</v>
      </c>
      <c r="AG98" s="10"/>
    </row>
    <row r="99" spans="2:33">
      <c r="B99" s="141"/>
      <c r="D99" s="10" t="s">
        <v>261</v>
      </c>
      <c r="E99" s="135" t="s">
        <v>262</v>
      </c>
      <c r="F99" s="135">
        <v>-0.30169750000000001</v>
      </c>
      <c r="G99" s="112">
        <v>101274</v>
      </c>
      <c r="I99" s="88">
        <f>VLOOKUP(G99,'[1]TDS data'!$C$4:$H$367,6,FALSE)</f>
        <v>40.301397084256429</v>
      </c>
      <c r="J99" s="10" t="s">
        <v>75</v>
      </c>
      <c r="K99" s="83">
        <f>VLOOKUP(D99,[4]Summary!$A$4:$D$341,4,FALSE)</f>
        <v>0.03</v>
      </c>
      <c r="L99" s="10" t="s">
        <v>75</v>
      </c>
      <c r="M99" s="10" t="s">
        <v>76</v>
      </c>
      <c r="N99" s="10" t="str">
        <f>VLOOKUP(D99,[5]Sheet1!$A$2:$G$367,7,FALSE)</f>
        <v>SB</v>
      </c>
      <c r="P99" s="10" t="str">
        <f>VLOOKUP(G99,'[3]All screens'!$C$4:$S$371,17,FALSE)</f>
        <v>Y</v>
      </c>
      <c r="Q99" s="10" t="s">
        <v>83</v>
      </c>
      <c r="R99" s="10" t="s">
        <v>83</v>
      </c>
      <c r="S99" s="10" t="s">
        <v>77</v>
      </c>
      <c r="U99" s="15" t="s">
        <v>83</v>
      </c>
      <c r="V99" s="38"/>
      <c r="W99" s="38" t="s">
        <v>84</v>
      </c>
      <c r="X99" s="154">
        <f>VLOOKUP($G99,'[6]sludge-cess'!$D$1:$W$65536,18,FALSE)*4.5</f>
        <v>18</v>
      </c>
      <c r="Y99" s="10" t="str">
        <f>VLOOKUP($G99,'[6]sludge-cess'!$D$1:$W$65536,20,FALSE)</f>
        <v>Weekly</v>
      </c>
      <c r="Z99" s="10" t="s">
        <v>77</v>
      </c>
      <c r="AB99" s="10" t="str">
        <f>VLOOKUP($D99,'[7]Primary and secondary disposa;'!$A$7:$BS$322,68,FALSE)</f>
        <v>FORD WTW</v>
      </c>
      <c r="AC99" s="152">
        <f>VLOOKUP($D99,'[7]Primary and secondary disposa;'!$A$7:$BS$322,69,FALSE)</f>
        <v>0.42253521126760568</v>
      </c>
      <c r="AD99" s="38" t="s">
        <v>85</v>
      </c>
      <c r="AE99" s="10" t="str">
        <f>VLOOKUP($D99,'[7]Primary and secondary disposa;'!$A$7:$BS$322,70,FALSE)</f>
        <v>GODDARDS GREEN WTW</v>
      </c>
      <c r="AF99" s="152">
        <f>VLOOKUP($D99,'[7]Primary and secondary disposa;'!$A$7:$BS$322,71,FALSE)</f>
        <v>0.41549295774647893</v>
      </c>
      <c r="AG99" s="10"/>
    </row>
    <row r="100" spans="2:33">
      <c r="B100" s="141"/>
      <c r="D100" s="10" t="s">
        <v>263</v>
      </c>
      <c r="E100" s="135">
        <v>50.795951000000002</v>
      </c>
      <c r="F100" s="135">
        <v>1.8384000000000001E-2</v>
      </c>
      <c r="G100" s="112">
        <v>111593</v>
      </c>
      <c r="I100" s="88">
        <f>VLOOKUP(G100,'[1]TDS data'!$C$4:$H$367,6,FALSE)</f>
        <v>7971.4049611146447</v>
      </c>
      <c r="J100" s="10" t="s">
        <v>75</v>
      </c>
      <c r="K100" s="83">
        <v>0.03</v>
      </c>
      <c r="L100" s="10" t="s">
        <v>75</v>
      </c>
      <c r="M100" s="10" t="s">
        <v>76</v>
      </c>
      <c r="N100" s="10" t="s">
        <v>248</v>
      </c>
      <c r="P100" s="10" t="str">
        <f>VLOOKUP(G100,'[3]All screens'!$C$4:$S$371,17,FALSE)</f>
        <v>Y</v>
      </c>
      <c r="Q100" s="10" t="s">
        <v>72</v>
      </c>
      <c r="R100" s="10" t="s">
        <v>72</v>
      </c>
      <c r="S100" s="10" t="s">
        <v>77</v>
      </c>
      <c r="U100" s="15" t="s">
        <v>72</v>
      </c>
      <c r="V100" s="10">
        <v>111590</v>
      </c>
      <c r="W100" s="38" t="s">
        <v>264</v>
      </c>
      <c r="X100" s="154">
        <v>27</v>
      </c>
      <c r="Y100" s="10"/>
      <c r="Z100" s="10" t="s">
        <v>77</v>
      </c>
      <c r="AB100" s="10" t="s">
        <v>79</v>
      </c>
      <c r="AC100" s="84">
        <v>1</v>
      </c>
      <c r="AD100" s="10" t="s">
        <v>80</v>
      </c>
      <c r="AE100" s="38"/>
      <c r="AF100" s="10"/>
      <c r="AG100" s="10"/>
    </row>
    <row r="101" spans="2:33">
      <c r="B101" s="141"/>
      <c r="D101" s="10" t="s">
        <v>265</v>
      </c>
      <c r="E101" s="135" t="s">
        <v>266</v>
      </c>
      <c r="F101" s="135">
        <v>-1.1991708000000001</v>
      </c>
      <c r="G101" s="112">
        <v>100592</v>
      </c>
      <c r="I101" s="88">
        <f>VLOOKUP(G101,'[1]TDS data'!$C$4:$H$367,6,FALSE)</f>
        <v>6623.2115386297983</v>
      </c>
      <c r="J101" s="10" t="s">
        <v>75</v>
      </c>
      <c r="K101" s="83">
        <v>0.03</v>
      </c>
      <c r="L101" s="10" t="s">
        <v>75</v>
      </c>
      <c r="M101" s="10" t="s">
        <v>76</v>
      </c>
      <c r="N101" s="10" t="str">
        <f>VLOOKUP(D101,[5]Sheet1!$A$2:$G$367,7,FALSE)</f>
        <v>SAS</v>
      </c>
      <c r="P101" s="10" t="str">
        <f>VLOOKUP(G101,'[3]All screens'!$C$4:$S$371,17,FALSE)</f>
        <v>Y</v>
      </c>
      <c r="Q101" s="10" t="s">
        <v>72</v>
      </c>
      <c r="R101" s="10" t="s">
        <v>72</v>
      </c>
      <c r="S101" s="10" t="s">
        <v>77</v>
      </c>
      <c r="U101" s="15" t="s">
        <v>83</v>
      </c>
      <c r="V101" s="10"/>
      <c r="W101" s="38" t="s">
        <v>84</v>
      </c>
      <c r="X101" s="154">
        <v>27</v>
      </c>
      <c r="Y101" s="10"/>
      <c r="Z101" s="10" t="s">
        <v>77</v>
      </c>
      <c r="AB101" s="10" t="str">
        <f>VLOOKUP($D101,'[8]Primary and secondary locations'!$A$7:$AI$22,32,FALSE)</f>
        <v>BUDDS FARM HAVANT STC</v>
      </c>
      <c r="AC101" s="152">
        <f>VLOOKUP($D101,'[8]Primary and secondary locations'!$A$7:$AI$22,33,FALSE)</f>
        <v>0.89848862737438107</v>
      </c>
      <c r="AD101" s="15" t="s">
        <v>113</v>
      </c>
      <c r="AE101" s="10" t="str">
        <f>VLOOKUP($D101,'[8]Primary and secondary locations'!$A$7:$AI$22,34,FALSE)</f>
        <v>MILLBROOK STC</v>
      </c>
      <c r="AF101" s="152">
        <f>VLOOKUP($D101,'[8]Primary and secondary locations'!$A$7:$AI$22,35,FALSE)</f>
        <v>0.10010058646311458</v>
      </c>
      <c r="AG101" s="10"/>
    </row>
    <row r="102" spans="2:33">
      <c r="B102" s="141"/>
      <c r="D102" s="10" t="s">
        <v>267</v>
      </c>
      <c r="E102" s="135" t="s">
        <v>268</v>
      </c>
      <c r="F102" s="135">
        <v>0.34821708000000001</v>
      </c>
      <c r="G102" s="112">
        <v>103159</v>
      </c>
      <c r="I102" s="88">
        <f>VLOOKUP(G102,'[1]TDS data'!$C$4:$H$367,6,FALSE)</f>
        <v>132.70853239603497</v>
      </c>
      <c r="J102" s="10" t="s">
        <v>75</v>
      </c>
      <c r="K102" s="83">
        <f>VLOOKUP(D102,[4]Summary!$A$4:$D$341,4,FALSE)</f>
        <v>0.05</v>
      </c>
      <c r="L102" s="10" t="s">
        <v>75</v>
      </c>
      <c r="M102" s="10" t="s">
        <v>76</v>
      </c>
      <c r="N102" s="10" t="str">
        <f>VLOOKUP(D102,[5]Sheet1!$A$2:$G$367,7,FALSE)</f>
        <v>SB</v>
      </c>
      <c r="P102" s="10" t="str">
        <f>VLOOKUP(G102,'[3]All screens'!$C$4:$S$371,17,FALSE)</f>
        <v>Y</v>
      </c>
      <c r="Q102" s="10" t="s">
        <v>72</v>
      </c>
      <c r="R102" s="10" t="s">
        <v>83</v>
      </c>
      <c r="S102" s="10" t="s">
        <v>77</v>
      </c>
      <c r="U102" s="15" t="s">
        <v>83</v>
      </c>
      <c r="V102" s="38"/>
      <c r="W102" s="38" t="s">
        <v>84</v>
      </c>
      <c r="X102" s="154">
        <f>VLOOKUP($G102,'[6]sludge-cess'!$D$1:$W$65536,18,FALSE)*4.5</f>
        <v>18</v>
      </c>
      <c r="Y102" s="10" t="str">
        <f>VLOOKUP($G102,'[6]sludge-cess'!$D$1:$W$65536,20,FALSE)</f>
        <v>Weekly</v>
      </c>
      <c r="Z102" s="10" t="s">
        <v>77</v>
      </c>
      <c r="AB102" s="10" t="str">
        <f>VLOOKUP($D102,'[7]Primary and secondary disposa;'!$A$7:$BS$322,68,FALSE)</f>
        <v>MOTNEY HILL WTW</v>
      </c>
      <c r="AC102" s="152">
        <f>VLOOKUP($D102,'[7]Primary and secondary disposa;'!$A$7:$BS$322,69,FALSE)</f>
        <v>0.45933837971443037</v>
      </c>
      <c r="AD102" s="15" t="s">
        <v>85</v>
      </c>
      <c r="AE102" s="10" t="str">
        <f>VLOOKUP($D102,'[7]Primary and secondary disposa;'!$A$7:$BS$322,70,FALSE)</f>
        <v>AYLESFORD WTW</v>
      </c>
      <c r="AF102" s="152">
        <f>VLOOKUP($D102,'[7]Primary and secondary disposa;'!$A$7:$BS$322,71,FALSE)</f>
        <v>0.43323108158806511</v>
      </c>
      <c r="AG102" s="10"/>
    </row>
    <row r="103" spans="2:33">
      <c r="B103" s="141"/>
      <c r="D103" s="10" t="s">
        <v>269</v>
      </c>
      <c r="E103" s="135" t="s">
        <v>270</v>
      </c>
      <c r="F103" s="135">
        <v>-0.90633149999999996</v>
      </c>
      <c r="G103" s="112">
        <v>100164</v>
      </c>
      <c r="I103" s="88">
        <f>VLOOKUP(G103,'[1]TDS data'!$C$4:$H$367,6,FALSE)</f>
        <v>454.33192020776687</v>
      </c>
      <c r="J103" s="10" t="s">
        <v>75</v>
      </c>
      <c r="K103" s="83">
        <f>VLOOKUP(D103,[4]Summary!$A$4:$D$341,4,FALSE)</f>
        <v>0.05</v>
      </c>
      <c r="L103" s="10" t="s">
        <v>75</v>
      </c>
      <c r="M103" s="10" t="s">
        <v>76</v>
      </c>
      <c r="N103" s="10" t="str">
        <f>VLOOKUP(D103,[5]Sheet1!$A$2:$G$367,7,FALSE)</f>
        <v>SB Cphos</v>
      </c>
      <c r="P103" s="10" t="str">
        <f>VLOOKUP(G103,'[3]All screens'!$C$4:$S$371,17,FALSE)</f>
        <v>Y</v>
      </c>
      <c r="Q103" s="10" t="s">
        <v>72</v>
      </c>
      <c r="R103" s="10" t="s">
        <v>83</v>
      </c>
      <c r="S103" s="10" t="s">
        <v>77</v>
      </c>
      <c r="U103" s="15" t="s">
        <v>83</v>
      </c>
      <c r="V103" s="38"/>
      <c r="W103" s="38" t="s">
        <v>84</v>
      </c>
      <c r="X103" s="154">
        <f>VLOOKUP($G103,'[6]sludge-cess'!$D$1:$W$65536,18,FALSE)*4.5</f>
        <v>27</v>
      </c>
      <c r="Y103" s="10" t="str">
        <f>VLOOKUP($G103,'[6]sludge-cess'!$D$1:$W$65536,20,FALSE)</f>
        <v>Weekly</v>
      </c>
      <c r="Z103" s="10" t="s">
        <v>77</v>
      </c>
      <c r="AB103" s="10" t="str">
        <f>VLOOKUP($D103,'[7]Primary and secondary disposa;'!$A$7:$BS$322,68,FALSE)</f>
        <v>BUDDS FARM HAVANT WTW</v>
      </c>
      <c r="AC103" s="152">
        <f>VLOOKUP($D103,'[7]Primary and secondary disposa;'!$A$7:$BS$322,69,FALSE)</f>
        <v>0.76106702793368053</v>
      </c>
      <c r="AD103" s="15" t="s">
        <v>85</v>
      </c>
      <c r="AE103" s="10" t="str">
        <f>VLOOKUP($D103,'[7]Primary and secondary disposa;'!$A$7:$BS$322,70,FALSE)</f>
        <v>SLOWHILL COPSE MARCHWOOD WTW</v>
      </c>
      <c r="AF103" s="152">
        <f>VLOOKUP($D103,'[7]Primary and secondary disposa;'!$A$7:$BS$322,71,FALSE)</f>
        <v>0.21779885168698904</v>
      </c>
      <c r="AG103" s="10"/>
    </row>
    <row r="104" spans="2:33">
      <c r="B104" s="141"/>
      <c r="D104" s="10" t="s">
        <v>271</v>
      </c>
      <c r="E104" s="135" t="s">
        <v>272</v>
      </c>
      <c r="F104" s="135">
        <v>-0.60827059999999999</v>
      </c>
      <c r="G104" s="112">
        <v>101984</v>
      </c>
      <c r="I104" s="88">
        <f>VLOOKUP(G104,'[1]TDS data'!$C$4:$H$367,6,FALSE)</f>
        <v>48.691359716880385</v>
      </c>
      <c r="J104" s="10" t="s">
        <v>75</v>
      </c>
      <c r="K104" s="83">
        <f>VLOOKUP(D104,[4]Summary!$A$4:$D$341,4,FALSE)</f>
        <v>0.04</v>
      </c>
      <c r="L104" s="10" t="s">
        <v>75</v>
      </c>
      <c r="M104" s="10" t="s">
        <v>76</v>
      </c>
      <c r="N104" s="10" t="str">
        <f>VLOOKUP(D104,[5]Sheet1!$A$2:$G$367,7,FALSE)</f>
        <v>SB</v>
      </c>
      <c r="P104" s="10" t="str">
        <f>VLOOKUP(G104,'[3]All screens'!$C$4:$S$371,17,FALSE)</f>
        <v>Y</v>
      </c>
      <c r="Q104" s="10" t="s">
        <v>72</v>
      </c>
      <c r="R104" s="10" t="s">
        <v>83</v>
      </c>
      <c r="S104" s="10" t="s">
        <v>77</v>
      </c>
      <c r="U104" s="15" t="s">
        <v>83</v>
      </c>
      <c r="V104" s="38"/>
      <c r="W104" s="38" t="s">
        <v>84</v>
      </c>
      <c r="X104" s="154">
        <f>VLOOKUP($G104,'[6]sludge-cess'!$D$1:$W$65536,18,FALSE)*4.5</f>
        <v>18</v>
      </c>
      <c r="Y104" s="10" t="str">
        <f>VLOOKUP($G104,'[6]sludge-cess'!$D$1:$W$65536,20,FALSE)</f>
        <v>Weekly</v>
      </c>
      <c r="Z104" s="10" t="s">
        <v>77</v>
      </c>
      <c r="AB104" s="10" t="str">
        <f>VLOOKUP($D104,'[7]Primary and secondary disposa;'!$A$7:$BS$322,68,FALSE)</f>
        <v>FORD WTW</v>
      </c>
      <c r="AC104" s="152">
        <f>VLOOKUP($D104,'[7]Primary and secondary disposa;'!$A$7:$BS$322,69,FALSE)</f>
        <v>0.83552631578947378</v>
      </c>
      <c r="AD104" s="38" t="s">
        <v>85</v>
      </c>
      <c r="AE104" s="10" t="str">
        <f>VLOOKUP($D104,'[7]Primary and secondary disposa;'!$A$7:$BS$322,70,FALSE)</f>
        <v>BUDDS FARM HAVANT WTW</v>
      </c>
      <c r="AF104" s="152">
        <f>VLOOKUP($D104,'[7]Primary and secondary disposa;'!$A$7:$BS$322,71,FALSE)</f>
        <v>9.8684210526315735E-2</v>
      </c>
      <c r="AG104" s="10"/>
    </row>
    <row r="105" spans="2:33">
      <c r="B105" s="141"/>
      <c r="D105" s="10" t="s">
        <v>273</v>
      </c>
      <c r="E105" s="135" t="s">
        <v>274</v>
      </c>
      <c r="F105" s="135">
        <v>-1.382571</v>
      </c>
      <c r="G105" s="112">
        <v>100521</v>
      </c>
      <c r="I105" s="88">
        <f>VLOOKUP(G105,'[1]TDS data'!$C$4:$H$367,6,FALSE)</f>
        <v>1720.7128742163598</v>
      </c>
      <c r="J105" s="10" t="s">
        <v>75</v>
      </c>
      <c r="K105" s="83">
        <v>0.03</v>
      </c>
      <c r="L105" s="10" t="s">
        <v>75</v>
      </c>
      <c r="M105" s="10" t="s">
        <v>76</v>
      </c>
      <c r="N105" s="10" t="str">
        <f>VLOOKUP(D105,[5]Sheet1!$A$2:$G$367,7,FALSE)</f>
        <v>SAS</v>
      </c>
      <c r="P105" s="10" t="str">
        <f>VLOOKUP(G105,'[3]All screens'!$C$4:$S$371,17,FALSE)</f>
        <v>Y</v>
      </c>
      <c r="Q105" s="10" t="s">
        <v>72</v>
      </c>
      <c r="R105" s="10" t="s">
        <v>83</v>
      </c>
      <c r="S105" s="10" t="s">
        <v>77</v>
      </c>
      <c r="U105" s="15" t="s">
        <v>83</v>
      </c>
      <c r="V105" s="10"/>
      <c r="W105" s="38" t="s">
        <v>84</v>
      </c>
      <c r="X105" s="154">
        <v>27</v>
      </c>
      <c r="Y105" s="10"/>
      <c r="Z105" s="10" t="s">
        <v>77</v>
      </c>
      <c r="AB105" s="10" t="str">
        <f>VLOOKUP($D105,'[8]Primary and secondary locations'!$A$7:$AI$22,32,FALSE)</f>
        <v>BUDDS FARM HAVANT STC</v>
      </c>
      <c r="AC105" s="152">
        <f>VLOOKUP($D105,'[8]Primary and secondary locations'!$A$7:$AI$22,33,FALSE)</f>
        <v>0.78861685310532958</v>
      </c>
      <c r="AD105" s="15" t="s">
        <v>113</v>
      </c>
      <c r="AE105" s="10" t="str">
        <f>VLOOKUP($D105,'[8]Primary and secondary locations'!$A$7:$AI$22,34,FALSE)</f>
        <v>MILLBROOK STC</v>
      </c>
      <c r="AF105" s="152">
        <f>VLOOKUP($D105,'[8]Primary and secondary locations'!$A$7:$AI$22,35,FALSE)</f>
        <v>0.19845333161342243</v>
      </c>
      <c r="AG105" s="10"/>
    </row>
    <row r="106" spans="2:33">
      <c r="B106" s="141"/>
      <c r="D106" s="10" t="s">
        <v>275</v>
      </c>
      <c r="E106" s="135" t="s">
        <v>276</v>
      </c>
      <c r="F106" s="135">
        <v>-0.48869689999999999</v>
      </c>
      <c r="G106" s="112">
        <v>101932</v>
      </c>
      <c r="I106" s="88">
        <f>VLOOKUP(G106,'[1]TDS data'!$C$4:$H$367,6,FALSE)</f>
        <v>161.39076393524121</v>
      </c>
      <c r="J106" s="10" t="s">
        <v>75</v>
      </c>
      <c r="K106" s="83">
        <f>VLOOKUP(D106,[4]Summary!$A$4:$D$341,4,FALSE)</f>
        <v>0.05</v>
      </c>
      <c r="L106" s="10" t="s">
        <v>75</v>
      </c>
      <c r="M106" s="10" t="s">
        <v>76</v>
      </c>
      <c r="N106" s="10" t="str">
        <f>VLOOKUP(D106,[5]Sheet1!$A$2:$G$367,7,FALSE)</f>
        <v>SB</v>
      </c>
      <c r="P106" s="10" t="str">
        <f>VLOOKUP(G106,'[3]All screens'!$C$4:$S$371,17,FALSE)</f>
        <v>Y</v>
      </c>
      <c r="Q106" s="10" t="s">
        <v>72</v>
      </c>
      <c r="R106" s="10" t="s">
        <v>83</v>
      </c>
      <c r="S106" s="10" t="s">
        <v>77</v>
      </c>
      <c r="U106" s="15" t="s">
        <v>83</v>
      </c>
      <c r="V106" s="38"/>
      <c r="W106" s="38" t="s">
        <v>84</v>
      </c>
      <c r="X106" s="154">
        <f>VLOOKUP($G106,'[6]sludge-cess'!$D$1:$W$65536,18,FALSE)*4.5</f>
        <v>27</v>
      </c>
      <c r="Y106" s="10" t="str">
        <f>VLOOKUP($G106,'[6]sludge-cess'!$D$1:$W$65536,20,FALSE)</f>
        <v>Weekly</v>
      </c>
      <c r="Z106" s="10" t="s">
        <v>77</v>
      </c>
      <c r="AB106" s="10" t="str">
        <f>VLOOKUP($D106,'[7]Primary and secondary disposa;'!$A$7:$BS$322,68,FALSE)</f>
        <v>FORD WTW</v>
      </c>
      <c r="AC106" s="152">
        <f>VLOOKUP($D106,'[7]Primary and secondary disposa;'!$A$7:$BS$322,69,FALSE)</f>
        <v>0.74717832957110497</v>
      </c>
      <c r="AD106" s="15" t="s">
        <v>85</v>
      </c>
      <c r="AE106" s="10" t="str">
        <f>VLOOKUP($D106,'[7]Primary and secondary disposa;'!$A$7:$BS$322,70,FALSE)</f>
        <v>BUDDS FARM HAVANT WTW</v>
      </c>
      <c r="AF106" s="152">
        <f>VLOOKUP($D106,'[7]Primary and secondary disposa;'!$A$7:$BS$322,71,FALSE)</f>
        <v>0.14221218961625359</v>
      </c>
      <c r="AG106" s="10"/>
    </row>
    <row r="107" spans="2:33">
      <c r="B107" s="141"/>
      <c r="D107" s="10" t="s">
        <v>277</v>
      </c>
      <c r="E107" s="135" t="s">
        <v>278</v>
      </c>
      <c r="F107" s="135">
        <v>0.74289724000000001</v>
      </c>
      <c r="G107" s="112">
        <v>100504</v>
      </c>
      <c r="I107" s="88">
        <f>VLOOKUP(G107,'[1]TDS data'!$C$4:$H$367,6,FALSE)</f>
        <v>911.65238448425214</v>
      </c>
      <c r="J107" s="10" t="s">
        <v>75</v>
      </c>
      <c r="K107" s="83">
        <v>0.03</v>
      </c>
      <c r="L107" s="10" t="s">
        <v>75</v>
      </c>
      <c r="M107" s="10" t="s">
        <v>76</v>
      </c>
      <c r="N107" s="10" t="str">
        <f>VLOOKUP(D107,[5]Sheet1!$A$2:$G$367,7,FALSE)</f>
        <v>SAS</v>
      </c>
      <c r="P107" s="10" t="str">
        <f>VLOOKUP(G107,'[3]All screens'!$C$4:$S$371,17,FALSE)</f>
        <v>Y</v>
      </c>
      <c r="Q107" s="10" t="s">
        <v>72</v>
      </c>
      <c r="R107" s="10" t="s">
        <v>72</v>
      </c>
      <c r="S107" s="10" t="s">
        <v>77</v>
      </c>
      <c r="U107" s="15" t="s">
        <v>72</v>
      </c>
      <c r="V107" s="10">
        <v>107421</v>
      </c>
      <c r="W107" s="38" t="s">
        <v>90</v>
      </c>
      <c r="X107" s="154">
        <v>27</v>
      </c>
      <c r="Y107" s="10"/>
      <c r="Z107" s="10" t="s">
        <v>77</v>
      </c>
      <c r="AB107" s="10" t="s">
        <v>79</v>
      </c>
      <c r="AC107" s="84">
        <v>1</v>
      </c>
      <c r="AD107" s="10" t="s">
        <v>80</v>
      </c>
      <c r="AE107" s="38"/>
      <c r="AF107" s="10"/>
      <c r="AG107" s="10"/>
    </row>
    <row r="108" spans="2:33">
      <c r="B108" s="141"/>
      <c r="D108" s="10" t="s">
        <v>279</v>
      </c>
      <c r="E108" s="135" t="s">
        <v>280</v>
      </c>
      <c r="F108" s="135">
        <v>0.21366155000000001</v>
      </c>
      <c r="G108" s="112">
        <v>102088</v>
      </c>
      <c r="I108" s="88">
        <f>VLOOKUP(G108,'[1]TDS data'!$C$4:$H$367,6,FALSE)</f>
        <v>478.86733546636799</v>
      </c>
      <c r="J108" s="10" t="s">
        <v>75</v>
      </c>
      <c r="K108" s="83">
        <f>VLOOKUP(D108,[4]Summary!$A$4:$D$341,4,FALSE)</f>
        <v>0.04</v>
      </c>
      <c r="L108" s="10" t="s">
        <v>75</v>
      </c>
      <c r="M108" s="10" t="s">
        <v>76</v>
      </c>
      <c r="N108" s="10" t="str">
        <f>VLOOKUP(D108,[5]Sheet1!$A$2:$G$367,7,FALSE)</f>
        <v>SB Cphos</v>
      </c>
      <c r="P108" s="10" t="str">
        <f>VLOOKUP(G108,'[3]All screens'!$C$4:$S$371,17,FALSE)</f>
        <v>Y</v>
      </c>
      <c r="Q108" s="10" t="s">
        <v>72</v>
      </c>
      <c r="R108" s="10" t="s">
        <v>83</v>
      </c>
      <c r="S108" s="10" t="s">
        <v>77</v>
      </c>
      <c r="U108" s="15" t="s">
        <v>83</v>
      </c>
      <c r="V108" s="38"/>
      <c r="W108" s="38" t="s">
        <v>84</v>
      </c>
      <c r="X108" s="154">
        <f>VLOOKUP($G108,'[6]sludge-cess'!$D$1:$W$65536,18,FALSE)*4.5</f>
        <v>27</v>
      </c>
      <c r="Y108" s="10" t="str">
        <f>VLOOKUP($G108,'[6]sludge-cess'!$D$1:$W$65536,20,FALSE)</f>
        <v>Weekly</v>
      </c>
      <c r="Z108" s="10" t="s">
        <v>77</v>
      </c>
      <c r="AB108" s="10" t="str">
        <f>VLOOKUP($D108,'[7]Primary and secondary disposa;'!$A$7:$BS$322,68,FALSE)</f>
        <v>AYLESFORD WTW</v>
      </c>
      <c r="AC108" s="152">
        <f>VLOOKUP($D108,'[7]Primary and secondary disposa;'!$A$7:$BS$322,69,FALSE)</f>
        <v>0.38846876235666361</v>
      </c>
      <c r="AD108" s="15" t="s">
        <v>85</v>
      </c>
      <c r="AE108" s="10" t="str">
        <f>VLOOKUP($D108,'[7]Primary and secondary disposa;'!$A$7:$BS$322,70,FALSE)</f>
        <v>HAM HILL WTW</v>
      </c>
      <c r="AF108" s="152">
        <f>VLOOKUP($D108,'[7]Primary and secondary disposa;'!$A$7:$BS$322,71,FALSE)</f>
        <v>0.21226275207591935</v>
      </c>
      <c r="AG108" s="10"/>
    </row>
    <row r="109" spans="2:33">
      <c r="B109" s="141"/>
      <c r="D109" s="10" t="s">
        <v>281</v>
      </c>
      <c r="E109" s="135" t="s">
        <v>282</v>
      </c>
      <c r="F109" s="135">
        <v>-1.5145227000000001</v>
      </c>
      <c r="G109" s="112">
        <v>100793</v>
      </c>
      <c r="I109" s="88">
        <f>VLOOKUP(G109,'[1]TDS data'!$C$4:$H$367,6,FALSE)</f>
        <v>523.29526488441923</v>
      </c>
      <c r="J109" s="10" t="s">
        <v>75</v>
      </c>
      <c r="K109" s="83">
        <f>VLOOKUP(D109,[4]Summary!$A$4:$D$341,4,FALSE)</f>
        <v>3.5000000000000003E-2</v>
      </c>
      <c r="L109" s="10" t="s">
        <v>75</v>
      </c>
      <c r="M109" s="10" t="s">
        <v>76</v>
      </c>
      <c r="N109" s="10" t="str">
        <f>VLOOKUP(D109,[5]Sheet1!$A$2:$G$367,7,FALSE)</f>
        <v>SAS Cphos</v>
      </c>
      <c r="P109" s="10" t="str">
        <f>VLOOKUP(G109,'[3]All screens'!$C$4:$S$371,17,FALSE)</f>
        <v>Y</v>
      </c>
      <c r="Q109" s="10" t="s">
        <v>72</v>
      </c>
      <c r="R109" s="10" t="s">
        <v>83</v>
      </c>
      <c r="S109" s="10" t="s">
        <v>77</v>
      </c>
      <c r="U109" s="15" t="s">
        <v>83</v>
      </c>
      <c r="V109" s="38"/>
      <c r="W109" s="38" t="s">
        <v>84</v>
      </c>
      <c r="X109" s="154">
        <f>VLOOKUP($G109,'[6]sludge-cess'!$D$1:$W$65536,18,FALSE)*4.5</f>
        <v>27</v>
      </c>
      <c r="Y109" s="10" t="str">
        <f>VLOOKUP($G109,'[6]sludge-cess'!$D$1:$W$65536,20,FALSE)</f>
        <v>Weekly</v>
      </c>
      <c r="Z109" s="10" t="s">
        <v>77</v>
      </c>
      <c r="AB109" s="10" t="str">
        <f>VLOOKUP($D109,'[7]Primary and secondary disposa;'!$A$7:$BS$322,68,FALSE)</f>
        <v>SLOWHILL COPSE MARCHWOOD WTW</v>
      </c>
      <c r="AC109" s="152">
        <f>VLOOKUP($D109,'[7]Primary and secondary disposa;'!$A$7:$BS$322,69,FALSE)</f>
        <v>0.83118806069625606</v>
      </c>
      <c r="AD109" s="15" t="s">
        <v>85</v>
      </c>
      <c r="AE109" s="10" t="str">
        <f>VLOOKUP($D109,'[7]Primary and secondary disposa;'!$A$7:$BS$322,70,FALSE)</f>
        <v>BUDDS FARM HAVANT WTW</v>
      </c>
      <c r="AF109" s="152">
        <f>VLOOKUP($D109,'[7]Primary and secondary disposa;'!$A$7:$BS$322,71,FALSE)</f>
        <v>0.12711829105271832</v>
      </c>
      <c r="AG109" s="10"/>
    </row>
    <row r="110" spans="2:33">
      <c r="B110" s="141"/>
      <c r="D110" s="10" t="s">
        <v>283</v>
      </c>
      <c r="E110" s="135" t="s">
        <v>284</v>
      </c>
      <c r="F110" s="135">
        <v>0.74383055600000003</v>
      </c>
      <c r="G110" s="112">
        <v>103192</v>
      </c>
      <c r="I110" s="88">
        <f>VLOOKUP(G110,'[1]TDS data'!$C$4:$H$367,6,FALSE)</f>
        <v>98.703049225488385</v>
      </c>
      <c r="J110" s="10" t="s">
        <v>75</v>
      </c>
      <c r="K110" s="83">
        <f>VLOOKUP(D110,[4]Summary!$A$4:$D$341,4,FALSE)</f>
        <v>4.3999999999999997E-2</v>
      </c>
      <c r="L110" s="10" t="s">
        <v>75</v>
      </c>
      <c r="M110" s="10" t="s">
        <v>76</v>
      </c>
      <c r="N110" s="10" t="str">
        <f>VLOOKUP(D110,[5]Sheet1!$A$2:$G$367,7,FALSE)</f>
        <v>SB</v>
      </c>
      <c r="P110" s="10" t="str">
        <f>VLOOKUP(G110,'[3]All screens'!$C$4:$S$371,17,FALSE)</f>
        <v>Y</v>
      </c>
      <c r="Q110" s="10" t="s">
        <v>83</v>
      </c>
      <c r="R110" s="10" t="s">
        <v>83</v>
      </c>
      <c r="S110" s="10" t="s">
        <v>77</v>
      </c>
      <c r="U110" s="15" t="s">
        <v>83</v>
      </c>
      <c r="V110" s="38"/>
      <c r="W110" s="38" t="s">
        <v>84</v>
      </c>
      <c r="X110" s="154">
        <f>VLOOKUP($G110,'[6]sludge-cess'!$D$1:$W$65536,18,FALSE)*4.5</f>
        <v>18</v>
      </c>
      <c r="Y110" s="10" t="str">
        <f>VLOOKUP($G110,'[6]sludge-cess'!$D$1:$W$65536,20,FALSE)</f>
        <v>Weekly</v>
      </c>
      <c r="Z110" s="10" t="s">
        <v>77</v>
      </c>
      <c r="AB110" s="10" t="str">
        <f>VLOOKUP($D110,'[7]Primary and secondary disposa;'!$A$7:$BS$322,68,FALSE)</f>
        <v>ASHFORD WTW</v>
      </c>
      <c r="AC110" s="152">
        <f>VLOOKUP($D110,'[7]Primary and secondary disposa;'!$A$7:$BS$322,69,FALSE)</f>
        <v>0.99241918565843423</v>
      </c>
      <c r="AD110" s="15" t="s">
        <v>85</v>
      </c>
      <c r="AE110" s="10" t="str">
        <f>VLOOKUP($D110,'[7]Primary and secondary disposa;'!$A$7:$BS$322,70,FALSE)</f>
        <v>CANTERBURY WTW</v>
      </c>
      <c r="AF110" s="152">
        <f>VLOOKUP($D110,'[7]Primary and secondary disposa;'!$A$7:$BS$322,71,FALSE)</f>
        <v>4.3387050634118608E-3</v>
      </c>
      <c r="AG110" s="10"/>
    </row>
    <row r="111" spans="2:33">
      <c r="B111" s="141"/>
      <c r="D111" s="10" t="s">
        <v>285</v>
      </c>
      <c r="E111" s="135" t="s">
        <v>286</v>
      </c>
      <c r="F111" s="135">
        <v>-1.148504</v>
      </c>
      <c r="G111" s="112">
        <v>108922</v>
      </c>
      <c r="I111" s="88">
        <f>VLOOKUP(G111,'[1]TDS data'!$C$4:$H$367,6,FALSE)</f>
        <v>3657.0976696424486</v>
      </c>
      <c r="J111" s="10" t="s">
        <v>75</v>
      </c>
      <c r="K111" s="83">
        <v>0.03</v>
      </c>
      <c r="L111" s="10" t="s">
        <v>75</v>
      </c>
      <c r="M111" s="10" t="s">
        <v>76</v>
      </c>
      <c r="N111" s="10" t="str">
        <f>VLOOKUP(D111,[5]Sheet1!$A$2:$G$367,7,FALSE)</f>
        <v>SAS</v>
      </c>
      <c r="P111" s="10" t="str">
        <f>VLOOKUP(G111,'[3]All screens'!$C$4:$S$371,17,FALSE)</f>
        <v>Y</v>
      </c>
      <c r="Q111" s="10" t="s">
        <v>72</v>
      </c>
      <c r="R111" s="10" t="s">
        <v>72</v>
      </c>
      <c r="S111" s="10" t="s">
        <v>77</v>
      </c>
      <c r="U111" s="15" t="s">
        <v>72</v>
      </c>
      <c r="V111" s="10">
        <v>108923</v>
      </c>
      <c r="W111" s="38" t="s">
        <v>90</v>
      </c>
      <c r="X111" s="154">
        <v>27</v>
      </c>
      <c r="Y111" s="10"/>
      <c r="Z111" s="10" t="s">
        <v>77</v>
      </c>
      <c r="AB111" s="10" t="s">
        <v>79</v>
      </c>
      <c r="AC111" s="84">
        <v>1</v>
      </c>
      <c r="AD111" s="10" t="s">
        <v>80</v>
      </c>
      <c r="AE111" s="38"/>
      <c r="AF111" s="10"/>
      <c r="AG111" s="10"/>
    </row>
    <row r="112" spans="2:33">
      <c r="B112" s="141"/>
      <c r="D112" s="10" t="s">
        <v>287</v>
      </c>
      <c r="E112" s="135" t="s">
        <v>288</v>
      </c>
      <c r="F112" s="135">
        <v>-3.9535800000000003E-2</v>
      </c>
      <c r="G112" s="112">
        <v>100676</v>
      </c>
      <c r="I112" s="88">
        <f>VLOOKUP(G112,'[1]TDS data'!$C$4:$H$367,6,FALSE)</f>
        <v>935.15889009752721</v>
      </c>
      <c r="J112" s="10" t="s">
        <v>75</v>
      </c>
      <c r="K112" s="83">
        <v>0.03</v>
      </c>
      <c r="L112" s="10" t="s">
        <v>75</v>
      </c>
      <c r="M112" s="10" t="s">
        <v>76</v>
      </c>
      <c r="N112" s="10" t="str">
        <f>VLOOKUP(D112,[5]Sheet1!$A$2:$G$367,7,FALSE)</f>
        <v>SB Cphos</v>
      </c>
      <c r="P112" s="10" t="str">
        <f>VLOOKUP(G112,'[3]All screens'!$C$4:$S$371,17,FALSE)</f>
        <v>Y</v>
      </c>
      <c r="Q112" s="10" t="s">
        <v>72</v>
      </c>
      <c r="R112" s="10" t="s">
        <v>72</v>
      </c>
      <c r="S112" s="10" t="s">
        <v>77</v>
      </c>
      <c r="U112" s="15" t="s">
        <v>83</v>
      </c>
      <c r="V112" s="10"/>
      <c r="W112" s="38" t="s">
        <v>84</v>
      </c>
      <c r="X112" s="154">
        <v>27</v>
      </c>
      <c r="Y112" s="10"/>
      <c r="Z112" s="10" t="s">
        <v>77</v>
      </c>
      <c r="AB112" s="10" t="str">
        <f>VLOOKUP($D112,'[8]Primary and secondary locations'!$A$7:$AI$22,32,FALSE)</f>
        <v>HASTINGS STC</v>
      </c>
      <c r="AC112" s="152">
        <f>VLOOKUP($D112,'[8]Primary and secondary locations'!$A$7:$AI$22,33,FALSE)</f>
        <v>0.60740570220380785</v>
      </c>
      <c r="AD112" s="15" t="s">
        <v>113</v>
      </c>
      <c r="AE112" s="10" t="str">
        <f>VLOOKUP($D112,'[8]Primary and secondary locations'!$A$7:$AI$22,34,FALSE)</f>
        <v>PEACEHAVEN STC</v>
      </c>
      <c r="AF112" s="152">
        <f>VLOOKUP($D112,'[8]Primary and secondary locations'!$A$7:$AI$22,35,FALSE)</f>
        <v>0.22129798107607229</v>
      </c>
      <c r="AG112" s="10"/>
    </row>
    <row r="113" spans="2:33">
      <c r="B113" s="141"/>
      <c r="D113" s="10" t="s">
        <v>289</v>
      </c>
      <c r="E113" s="135" t="s">
        <v>290</v>
      </c>
      <c r="F113" s="135">
        <v>0.97998978999999997</v>
      </c>
      <c r="G113" s="112">
        <v>101167</v>
      </c>
      <c r="I113" s="88">
        <f>VLOOKUP(G113,'[1]TDS data'!$C$4:$H$367,6,FALSE)</f>
        <v>156.78485468241379</v>
      </c>
      <c r="J113" s="10" t="s">
        <v>75</v>
      </c>
      <c r="K113" s="83">
        <f>VLOOKUP(D113,[4]Summary!$A$4:$D$341,4,FALSE)</f>
        <v>0.03</v>
      </c>
      <c r="L113" s="10" t="s">
        <v>75</v>
      </c>
      <c r="M113" s="10" t="s">
        <v>76</v>
      </c>
      <c r="N113" s="10" t="str">
        <f>VLOOKUP(D113,[5]Sheet1!$A$2:$G$367,7,FALSE)</f>
        <v>SAS Cphos</v>
      </c>
      <c r="P113" s="10" t="str">
        <f>VLOOKUP(G113,'[3]All screens'!$C$4:$S$371,17,FALSE)</f>
        <v>Y</v>
      </c>
      <c r="Q113" s="10" t="s">
        <v>83</v>
      </c>
      <c r="R113" s="10" t="s">
        <v>83</v>
      </c>
      <c r="S113" s="10" t="s">
        <v>77</v>
      </c>
      <c r="U113" s="15" t="s">
        <v>83</v>
      </c>
      <c r="V113" s="38"/>
      <c r="W113" s="38" t="s">
        <v>84</v>
      </c>
      <c r="X113" s="154">
        <f>VLOOKUP($G113,'[6]sludge-cess'!$D$1:$W$65536,18,FALSE)*4.5</f>
        <v>27</v>
      </c>
      <c r="Y113" s="10" t="str">
        <f>VLOOKUP($G113,'[6]sludge-cess'!$D$1:$W$65536,20,FALSE)</f>
        <v>Weekly</v>
      </c>
      <c r="Z113" s="10" t="s">
        <v>77</v>
      </c>
      <c r="AB113" s="10" t="str">
        <f>VLOOKUP($D113,'[7]Primary and secondary disposa;'!$A$7:$BS$322,68,FALSE)</f>
        <v>ASHFORD WTW</v>
      </c>
      <c r="AC113" s="152">
        <f>VLOOKUP($D113,'[7]Primary and secondary disposa;'!$A$7:$BS$322,69,FALSE)</f>
        <v>0.58777280621454941</v>
      </c>
      <c r="AD113" s="15" t="s">
        <v>85</v>
      </c>
      <c r="AE113" s="10" t="str">
        <f>VLOOKUP($D113,'[7]Primary and secondary disposa;'!$A$7:$BS$322,70,FALSE)</f>
        <v>CANTERBURY WTW</v>
      </c>
      <c r="AF113" s="152">
        <f>VLOOKUP($D113,'[7]Primary and secondary disposa;'!$A$7:$BS$322,71,FALSE)</f>
        <v>0.40054924841941331</v>
      </c>
      <c r="AG113" s="10"/>
    </row>
    <row r="114" spans="2:33">
      <c r="B114" s="141"/>
      <c r="D114" s="10" t="s">
        <v>291</v>
      </c>
      <c r="E114" s="135" t="s">
        <v>292</v>
      </c>
      <c r="F114" s="135">
        <v>-0.2318153</v>
      </c>
      <c r="G114" s="112">
        <v>103237</v>
      </c>
      <c r="I114" s="88">
        <f>VLOOKUP(G114,'[1]TDS data'!$C$4:$H$367,6,FALSE)</f>
        <v>1430.2461272495543</v>
      </c>
      <c r="J114" s="10" t="s">
        <v>75</v>
      </c>
      <c r="K114" s="83">
        <v>0.03</v>
      </c>
      <c r="L114" s="10" t="s">
        <v>75</v>
      </c>
      <c r="M114" s="10" t="s">
        <v>76</v>
      </c>
      <c r="N114" s="10" t="str">
        <f>VLOOKUP(D114,[5]Sheet1!$A$2:$G$367,7,FALSE)</f>
        <v>SAS</v>
      </c>
      <c r="P114" s="10" t="str">
        <f>VLOOKUP(G114,'[3]All screens'!$C$4:$S$371,17,FALSE)</f>
        <v>Y</v>
      </c>
      <c r="Q114" s="10" t="s">
        <v>72</v>
      </c>
      <c r="R114" s="10" t="s">
        <v>83</v>
      </c>
      <c r="S114" s="10" t="s">
        <v>77</v>
      </c>
      <c r="U114" s="15" t="s">
        <v>83</v>
      </c>
      <c r="V114" s="10"/>
      <c r="W114" s="38" t="s">
        <v>84</v>
      </c>
      <c r="X114" s="154">
        <f>VLOOKUP($G114,'[6]sludge-cess'!$D$1:$W$65536,18,FALSE)*4.5</f>
        <v>27</v>
      </c>
      <c r="Y114" s="10" t="str">
        <f>VLOOKUP($G114,'[6]sludge-cess'!$D$1:$W$65536,20,FALSE)</f>
        <v>AD HOC</v>
      </c>
      <c r="Z114" s="10" t="s">
        <v>77</v>
      </c>
      <c r="AB114" s="10" t="str">
        <f>VLOOKUP($D114,'[8]Primary and secondary locations'!$A$7:$AI$22,32,FALSE)</f>
        <v>WORTHING STC</v>
      </c>
      <c r="AC114" s="152">
        <f>VLOOKUP($D114,'[8]Primary and secondary locations'!$A$7:$AI$22,33,FALSE)</f>
        <v>0.77869886931429022</v>
      </c>
      <c r="AD114" s="15" t="s">
        <v>113</v>
      </c>
      <c r="AE114" s="10" t="str">
        <f>VLOOKUP($D114,'[8]Primary and secondary locations'!$A$7:$AI$22,34,FALSE)</f>
        <v>FORD STC</v>
      </c>
      <c r="AF114" s="152">
        <f>VLOOKUP($D114,'[8]Primary and secondary locations'!$A$7:$AI$22,35,FALSE)</f>
        <v>0.14897878981821447</v>
      </c>
      <c r="AG114" s="10"/>
    </row>
    <row r="115" spans="2:33">
      <c r="B115" s="141"/>
      <c r="D115" s="10" t="s">
        <v>293</v>
      </c>
      <c r="E115" s="135" t="s">
        <v>294</v>
      </c>
      <c r="F115" s="135">
        <v>-0.79752259999999997</v>
      </c>
      <c r="G115" s="112">
        <v>102205</v>
      </c>
      <c r="I115" s="88">
        <f>VLOOKUP(G115,'[1]TDS data'!$C$4:$H$367,6,FALSE)</f>
        <v>687.51935547864832</v>
      </c>
      <c r="J115" s="10" t="s">
        <v>75</v>
      </c>
      <c r="K115" s="83">
        <f>VLOOKUP(D115,[4]Summary!$A$4:$D$341,4,FALSE)</f>
        <v>4.2999999999999997E-2</v>
      </c>
      <c r="L115" s="10" t="s">
        <v>75</v>
      </c>
      <c r="M115" s="10" t="s">
        <v>76</v>
      </c>
      <c r="N115" s="10" t="str">
        <f>VLOOKUP(D115,[5]Sheet1!$A$2:$G$367,7,FALSE)</f>
        <v>SB Cphos</v>
      </c>
      <c r="P115" s="10" t="str">
        <f>VLOOKUP(G115,'[3]All screens'!$C$4:$S$371,17,FALSE)</f>
        <v>Y</v>
      </c>
      <c r="Q115" s="10" t="s">
        <v>72</v>
      </c>
      <c r="R115" s="10" t="s">
        <v>83</v>
      </c>
      <c r="S115" s="10" t="s">
        <v>77</v>
      </c>
      <c r="U115" s="15" t="s">
        <v>83</v>
      </c>
      <c r="V115" s="38"/>
      <c r="W115" s="38" t="s">
        <v>84</v>
      </c>
      <c r="X115" s="154">
        <f>VLOOKUP($G115,'[6]sludge-cess'!$D$1:$W$65536,18,FALSE)*4.5</f>
        <v>27</v>
      </c>
      <c r="Y115" s="10" t="str">
        <f>VLOOKUP($G115,'[6]sludge-cess'!$D$1:$W$65536,20,FALSE)</f>
        <v>Weekly</v>
      </c>
      <c r="Z115" s="10" t="s">
        <v>77</v>
      </c>
      <c r="AB115" s="10" t="str">
        <f>VLOOKUP($D115,'[7]Primary and secondary disposa;'!$A$7:$BS$322,68,FALSE)</f>
        <v>BUDDS FARM HAVANT WTW</v>
      </c>
      <c r="AC115" s="152">
        <f>VLOOKUP($D115,'[7]Primary and secondary disposa;'!$A$7:$BS$322,69,FALSE)</f>
        <v>0.78421983627462899</v>
      </c>
      <c r="AD115" s="15" t="s">
        <v>85</v>
      </c>
      <c r="AE115" s="10" t="str">
        <f>VLOOKUP($D115,'[7]Primary and secondary disposa;'!$A$7:$BS$322,70,FALSE)</f>
        <v>FORD WTW</v>
      </c>
      <c r="AF115" s="152">
        <f>VLOOKUP($D115,'[7]Primary and secondary disposa;'!$A$7:$BS$322,71,FALSE)</f>
        <v>0.15364679748241533</v>
      </c>
      <c r="AG115" s="10"/>
    </row>
    <row r="116" spans="2:33">
      <c r="B116" s="141"/>
      <c r="D116" s="10" t="s">
        <v>295</v>
      </c>
      <c r="E116" s="135" t="s">
        <v>296</v>
      </c>
      <c r="F116" s="135">
        <v>0.74433353999999996</v>
      </c>
      <c r="G116" s="112">
        <v>103224</v>
      </c>
      <c r="I116" s="88">
        <f>VLOOKUP(G116,'[1]TDS data'!$C$4:$H$367,6,FALSE)</f>
        <v>1536.4173602146795</v>
      </c>
      <c r="J116" s="10" t="s">
        <v>75</v>
      </c>
      <c r="K116" s="83">
        <f>VLOOKUP(D116,[4]Summary!$A$4:$D$341,4,FALSE)</f>
        <v>0.05</v>
      </c>
      <c r="L116" s="10" t="s">
        <v>75</v>
      </c>
      <c r="M116" s="10" t="s">
        <v>76</v>
      </c>
      <c r="N116" s="10" t="str">
        <f>VLOOKUP(D116,[5]Sheet1!$A$2:$G$367,7,FALSE)</f>
        <v>SAS</v>
      </c>
      <c r="P116" s="10" t="str">
        <f>VLOOKUP(G116,'[3]All screens'!$C$4:$S$371,17,FALSE)</f>
        <v>Y</v>
      </c>
      <c r="Q116" s="10" t="s">
        <v>72</v>
      </c>
      <c r="R116" s="10" t="s">
        <v>83</v>
      </c>
      <c r="S116" s="10" t="s">
        <v>77</v>
      </c>
      <c r="U116" s="15" t="s">
        <v>83</v>
      </c>
      <c r="V116" s="38"/>
      <c r="W116" s="38" t="s">
        <v>84</v>
      </c>
      <c r="X116" s="154">
        <f>VLOOKUP($G116,'[6]sludge-cess'!$D$1:$W$65536,18,FALSE)*4.5</f>
        <v>27</v>
      </c>
      <c r="Y116" s="10" t="str">
        <f>VLOOKUP($G116,'[6]sludge-cess'!$D$1:$W$65536,20,FALSE)</f>
        <v>Weekly</v>
      </c>
      <c r="Z116" s="10" t="s">
        <v>77</v>
      </c>
      <c r="AB116" s="10" t="str">
        <f>VLOOKUP($D116,'[7]Primary and secondary disposa;'!$A$7:$BS$322,68,FALSE)</f>
        <v>QUEENBOROUGH WTW</v>
      </c>
      <c r="AC116" s="152">
        <f>VLOOKUP($D116,'[7]Primary and secondary disposa;'!$A$7:$BS$322,69,FALSE)</f>
        <v>0.53979833325199034</v>
      </c>
      <c r="AD116" s="15" t="s">
        <v>85</v>
      </c>
      <c r="AE116" s="10" t="str">
        <f>VLOOKUP($D116,'[7]Primary and secondary disposa;'!$A$7:$BS$322,70,FALSE)</f>
        <v>MOTNEY HILL WTW</v>
      </c>
      <c r="AF116" s="152">
        <f>VLOOKUP($D116,'[7]Primary and secondary disposa;'!$A$7:$BS$322,71,FALSE)</f>
        <v>0.31124560566979181</v>
      </c>
      <c r="AG116" s="10"/>
    </row>
    <row r="117" spans="2:33">
      <c r="B117" s="141"/>
      <c r="D117" s="10" t="s">
        <v>297</v>
      </c>
      <c r="E117" s="135" t="s">
        <v>298</v>
      </c>
      <c r="F117" s="135">
        <v>-1.4563215</v>
      </c>
      <c r="G117" s="112">
        <v>103202</v>
      </c>
      <c r="I117" s="88">
        <f>VLOOKUP(G117,'[1]TDS data'!$C$4:$H$367,6,FALSE)</f>
        <v>1581.8744305629243</v>
      </c>
      <c r="J117" s="10" t="s">
        <v>75</v>
      </c>
      <c r="K117" s="83">
        <v>0.03</v>
      </c>
      <c r="L117" s="10" t="s">
        <v>75</v>
      </c>
      <c r="M117" s="10" t="s">
        <v>76</v>
      </c>
      <c r="N117" s="10" t="str">
        <f>VLOOKUP(D117,[5]Sheet1!$A$2:$G$367,7,FALSE)</f>
        <v>SAS</v>
      </c>
      <c r="P117" s="10" t="str">
        <f>VLOOKUP(G117,'[3]All screens'!$C$4:$S$371,17,FALSE)</f>
        <v>Y</v>
      </c>
      <c r="Q117" s="10" t="s">
        <v>72</v>
      </c>
      <c r="R117" s="10" t="s">
        <v>72</v>
      </c>
      <c r="S117" s="10" t="s">
        <v>77</v>
      </c>
      <c r="U117" s="15" t="s">
        <v>83</v>
      </c>
      <c r="V117" s="38"/>
      <c r="W117" s="38" t="s">
        <v>84</v>
      </c>
      <c r="X117" s="154">
        <v>27</v>
      </c>
      <c r="Y117" s="10"/>
      <c r="Z117" s="10" t="s">
        <v>77</v>
      </c>
      <c r="AB117" s="10" t="s">
        <v>299</v>
      </c>
      <c r="AC117" s="152">
        <v>1</v>
      </c>
      <c r="AD117" s="15" t="s">
        <v>300</v>
      </c>
      <c r="AE117" s="10" t="str">
        <f>VLOOKUP($D117,'[9]primary and secondary disposal '!$B:$AF,29,FALSE)</f>
        <v/>
      </c>
      <c r="AF117" s="152" t="str">
        <f>IF(VLOOKUP($D117,'[9]primary and secondary disposal '!$B:$AF,31,FALSE)=0,"",VLOOKUP($D117,'[9]primary and secondary disposal '!$B:$AF,31,FALSE))</f>
        <v/>
      </c>
      <c r="AG117" s="10"/>
    </row>
    <row r="118" spans="2:33">
      <c r="B118" s="141"/>
      <c r="D118" s="10" t="s">
        <v>301</v>
      </c>
      <c r="E118" s="135" t="s">
        <v>302</v>
      </c>
      <c r="F118" s="135">
        <v>-0.69316129999999998</v>
      </c>
      <c r="G118" s="112">
        <v>100115</v>
      </c>
      <c r="I118" s="88">
        <f>VLOOKUP(G118,'[1]TDS data'!$C$4:$H$367,6,FALSE)</f>
        <v>305.53427641240052</v>
      </c>
      <c r="J118" s="10" t="s">
        <v>75</v>
      </c>
      <c r="K118" s="83">
        <f>VLOOKUP(D118,[4]Summary!$A$4:$D$341,4,FALSE)</f>
        <v>0.06</v>
      </c>
      <c r="L118" s="10" t="s">
        <v>75</v>
      </c>
      <c r="M118" s="10" t="s">
        <v>76</v>
      </c>
      <c r="N118" s="10" t="str">
        <f>VLOOKUP(D118,[5]Sheet1!$A$2:$G$367,7,FALSE)</f>
        <v>SB Cphos</v>
      </c>
      <c r="P118" s="10" t="str">
        <f>VLOOKUP(G118,'[3]All screens'!$C$4:$S$371,17,FALSE)</f>
        <v>Y</v>
      </c>
      <c r="Q118" s="10" t="s">
        <v>72</v>
      </c>
      <c r="R118" s="10" t="s">
        <v>83</v>
      </c>
      <c r="S118" s="10" t="s">
        <v>77</v>
      </c>
      <c r="U118" s="15" t="s">
        <v>83</v>
      </c>
      <c r="V118" s="38"/>
      <c r="W118" s="38" t="s">
        <v>84</v>
      </c>
      <c r="X118" s="154">
        <f>VLOOKUP($G118,'[6]sludge-cess'!$D$1:$W$65536,18,FALSE)*4.5</f>
        <v>18</v>
      </c>
      <c r="Y118" s="10" t="str">
        <f>VLOOKUP($G118,'[6]sludge-cess'!$D$1:$W$65536,20,FALSE)</f>
        <v>Weekly</v>
      </c>
      <c r="Z118" s="10" t="s">
        <v>77</v>
      </c>
      <c r="AB118" s="10" t="str">
        <f>VLOOKUP($D118,'[7]Primary and secondary disposa;'!$A$7:$BS$322,68,FALSE)</f>
        <v>BUDDS FARM HAVANT WTW</v>
      </c>
      <c r="AC118" s="152">
        <f>VLOOKUP($D118,'[7]Primary and secondary disposa;'!$A$7:$BS$322,69,FALSE)</f>
        <v>0.78581363004172522</v>
      </c>
      <c r="AD118" s="15" t="s">
        <v>85</v>
      </c>
      <c r="AE118" s="10" t="str">
        <f>VLOOKUP($D118,'[7]Primary and secondary disposa;'!$A$7:$BS$322,70,FALSE)</f>
        <v>FORD WTW</v>
      </c>
      <c r="AF118" s="152">
        <f>VLOOKUP($D118,'[7]Primary and secondary disposa;'!$A$7:$BS$322,71,FALSE)</f>
        <v>0.1947148817802499</v>
      </c>
      <c r="AG118" s="10"/>
    </row>
    <row r="119" spans="2:33">
      <c r="B119" s="141"/>
      <c r="D119" s="10" t="s">
        <v>303</v>
      </c>
      <c r="E119" s="135" t="s">
        <v>304</v>
      </c>
      <c r="F119" s="135">
        <v>0.22313975</v>
      </c>
      <c r="G119" s="112">
        <v>102082</v>
      </c>
      <c r="I119" s="88">
        <f>VLOOKUP(G119,'[1]TDS data'!$C$4:$H$367,6,FALSE)</f>
        <v>68.648309769897438</v>
      </c>
      <c r="J119" s="10" t="s">
        <v>75</v>
      </c>
      <c r="K119" s="83">
        <f>VLOOKUP(D119,[4]Summary!$A$4:$D$341,4,FALSE)</f>
        <v>0.04</v>
      </c>
      <c r="L119" s="10" t="s">
        <v>75</v>
      </c>
      <c r="M119" s="10" t="s">
        <v>76</v>
      </c>
      <c r="N119" s="10" t="str">
        <f>VLOOKUP(D119,[5]Sheet1!$A$2:$G$367,7,FALSE)</f>
        <v>SB</v>
      </c>
      <c r="P119" s="10" t="str">
        <f>VLOOKUP(G119,'[3]All screens'!$C$4:$S$371,17,FALSE)</f>
        <v>Y</v>
      </c>
      <c r="Q119" s="10" t="s">
        <v>83</v>
      </c>
      <c r="R119" s="10" t="s">
        <v>83</v>
      </c>
      <c r="S119" s="10" t="s">
        <v>77</v>
      </c>
      <c r="U119" s="15" t="s">
        <v>83</v>
      </c>
      <c r="V119" s="38"/>
      <c r="W119" s="38" t="s">
        <v>84</v>
      </c>
      <c r="X119" s="154">
        <f>VLOOKUP($G119,'[6]sludge-cess'!$D$1:$W$65536,18,FALSE)*4.5</f>
        <v>9</v>
      </c>
      <c r="Y119" s="10" t="str">
        <f>VLOOKUP($G119,'[6]sludge-cess'!$D$1:$W$65536,20,FALSE)</f>
        <v>Weekly</v>
      </c>
      <c r="Z119" s="10" t="s">
        <v>77</v>
      </c>
      <c r="AB119" s="10" t="str">
        <f>VLOOKUP($D119,'[7]Primary and secondary disposa;'!$A$7:$BS$322,68,FALSE)</f>
        <v>AYLESFORD WTW</v>
      </c>
      <c r="AC119" s="152">
        <f>VLOOKUP($D119,'[7]Primary and secondary disposa;'!$A$7:$BS$322,69,FALSE)</f>
        <v>0.7125382262996931</v>
      </c>
      <c r="AD119" s="38" t="s">
        <v>85</v>
      </c>
      <c r="AE119" s="10" t="str">
        <f>VLOOKUP($D119,'[7]Primary and secondary disposa;'!$A$7:$BS$322,70,FALSE)</f>
        <v>HAM HILL WTW</v>
      </c>
      <c r="AF119" s="152">
        <f>VLOOKUP($D119,'[7]Primary and secondary disposa;'!$A$7:$BS$322,71,FALSE)</f>
        <v>0.23547400611620889</v>
      </c>
      <c r="AG119" s="10"/>
    </row>
    <row r="120" spans="2:33">
      <c r="B120" s="141"/>
      <c r="D120" s="10" t="s">
        <v>305</v>
      </c>
      <c r="E120" s="135" t="s">
        <v>306</v>
      </c>
      <c r="F120" s="135">
        <v>0.13979195</v>
      </c>
      <c r="G120" s="112">
        <v>101657</v>
      </c>
      <c r="I120" s="88">
        <f>VLOOKUP(G120,'[1]TDS data'!$C$4:$H$367,6,FALSE)</f>
        <v>41.766711741853435</v>
      </c>
      <c r="J120" s="10" t="s">
        <v>75</v>
      </c>
      <c r="K120" s="83">
        <f>VLOOKUP(D120,[4]Summary!$A$4:$D$341,4,FALSE)</f>
        <v>1.9E-2</v>
      </c>
      <c r="L120" s="10" t="s">
        <v>75</v>
      </c>
      <c r="M120" s="10" t="s">
        <v>76</v>
      </c>
      <c r="N120" s="10" t="str">
        <f>VLOOKUP(D120,[5]Sheet1!$A$2:$G$367,7,FALSE)</f>
        <v>CSAS</v>
      </c>
      <c r="P120" s="10" t="str">
        <f>VLOOKUP(G120,'[3]All screens'!$C$4:$S$371,17,FALSE)</f>
        <v>Y</v>
      </c>
      <c r="Q120" s="10" t="s">
        <v>72</v>
      </c>
      <c r="R120" s="10" t="s">
        <v>83</v>
      </c>
      <c r="S120" s="10" t="s">
        <v>77</v>
      </c>
      <c r="U120" s="15" t="s">
        <v>83</v>
      </c>
      <c r="V120" s="38"/>
      <c r="W120" s="38" t="s">
        <v>84</v>
      </c>
      <c r="X120" s="154">
        <f>VLOOKUP($G120,'[6]sludge-cess'!$D$1:$W$65536,18,FALSE)*4.5</f>
        <v>18</v>
      </c>
      <c r="Y120" s="10" t="str">
        <f>VLOOKUP($G120,'[6]sludge-cess'!$D$1:$W$65536,20,FALSE)</f>
        <v>Weekly</v>
      </c>
      <c r="Z120" s="10" t="s">
        <v>77</v>
      </c>
      <c r="AB120" s="10" t="str">
        <f>VLOOKUP($D120,'[7]Primary and secondary disposa;'!$A$7:$BS$322,68,FALSE)</f>
        <v>HAILSHAM NORTH WTW</v>
      </c>
      <c r="AC120" s="152">
        <f>VLOOKUP($D120,'[7]Primary and secondary disposa;'!$A$7:$BS$322,69,FALSE)</f>
        <v>0.55195656244148961</v>
      </c>
      <c r="AD120" s="38" t="s">
        <v>85</v>
      </c>
      <c r="AE120" s="10" t="str">
        <f>VLOOKUP($D120,'[7]Primary and secondary disposa;'!$A$7:$BS$322,70,FALSE)</f>
        <v>HAM HILL WTW</v>
      </c>
      <c r="AF120" s="152">
        <f>VLOOKUP($D120,'[7]Primary and secondary disposa;'!$A$7:$BS$322,71,FALSE)</f>
        <v>0.31514697622168192</v>
      </c>
      <c r="AG120" s="10"/>
    </row>
    <row r="121" spans="2:33">
      <c r="B121" s="141"/>
      <c r="D121" s="10" t="s">
        <v>307</v>
      </c>
      <c r="E121" s="135" t="s">
        <v>308</v>
      </c>
      <c r="F121" s="135">
        <v>0.55861331000000003</v>
      </c>
      <c r="G121" s="112">
        <v>101943</v>
      </c>
      <c r="I121" s="88">
        <f>VLOOKUP(G121,'[1]TDS data'!$C$4:$H$367,6,FALSE)</f>
        <v>132.24216655989784</v>
      </c>
      <c r="J121" s="10" t="s">
        <v>75</v>
      </c>
      <c r="K121" s="83">
        <f>VLOOKUP(D121,[4]Summary!$A$4:$D$341,4,FALSE)</f>
        <v>0.05</v>
      </c>
      <c r="L121" s="10" t="s">
        <v>75</v>
      </c>
      <c r="M121" s="10" t="s">
        <v>76</v>
      </c>
      <c r="N121" s="10" t="str">
        <f>VLOOKUP(D121,[5]Sheet1!$A$2:$G$367,7,FALSE)</f>
        <v>SB Cphos</v>
      </c>
      <c r="P121" s="10" t="str">
        <f>VLOOKUP(G121,'[3]All screens'!$C$4:$S$371,17,FALSE)</f>
        <v>Y</v>
      </c>
      <c r="Q121" s="10" t="s">
        <v>72</v>
      </c>
      <c r="R121" s="10" t="s">
        <v>83</v>
      </c>
      <c r="S121" s="10" t="s">
        <v>77</v>
      </c>
      <c r="U121" s="15" t="s">
        <v>83</v>
      </c>
      <c r="V121" s="38"/>
      <c r="W121" s="38" t="s">
        <v>84</v>
      </c>
      <c r="X121" s="154">
        <f>VLOOKUP($G121,'[6]sludge-cess'!$D$1:$W$65536,18,FALSE)*4.5</f>
        <v>18</v>
      </c>
      <c r="Y121" s="10" t="str">
        <f>VLOOKUP($G121,'[6]sludge-cess'!$D$1:$W$65536,20,FALSE)</f>
        <v>Weekly</v>
      </c>
      <c r="Z121" s="10" t="s">
        <v>77</v>
      </c>
      <c r="AB121" s="10" t="str">
        <f>VLOOKUP($D121,'[7]Primary and secondary disposa;'!$A$7:$BS$322,68,FALSE)</f>
        <v>AYLESFORD WTW</v>
      </c>
      <c r="AC121" s="152">
        <f>VLOOKUP($D121,'[7]Primary and secondary disposa;'!$A$7:$BS$322,69,FALSE)</f>
        <v>0.44541347063150122</v>
      </c>
      <c r="AD121" s="15" t="s">
        <v>85</v>
      </c>
      <c r="AE121" s="10" t="str">
        <f>VLOOKUP($D121,'[7]Primary and secondary disposa;'!$A$7:$BS$322,70,FALSE)</f>
        <v>MOTNEY HILL WTW</v>
      </c>
      <c r="AF121" s="152">
        <f>VLOOKUP($D121,'[7]Primary and secondary disposa;'!$A$7:$BS$322,71,FALSE)</f>
        <v>0.37609891072116602</v>
      </c>
      <c r="AG121" s="10"/>
    </row>
    <row r="122" spans="2:33">
      <c r="B122" s="141"/>
      <c r="D122" s="10" t="s">
        <v>309</v>
      </c>
      <c r="E122" s="135" t="s">
        <v>310</v>
      </c>
      <c r="F122" s="135">
        <v>-0.31538319999999997</v>
      </c>
      <c r="G122" s="112">
        <v>100697</v>
      </c>
      <c r="I122" s="88">
        <f>VLOOKUP(G122,'[1]TDS data'!$C$4:$H$367,6,FALSE)</f>
        <v>205.89875127421212</v>
      </c>
      <c r="J122" s="10" t="s">
        <v>75</v>
      </c>
      <c r="K122" s="83">
        <f>VLOOKUP(D122,[4]Summary!$A$4:$D$341,4,FALSE)</f>
        <v>0.04</v>
      </c>
      <c r="L122" s="10" t="s">
        <v>75</v>
      </c>
      <c r="M122" s="10" t="s">
        <v>76</v>
      </c>
      <c r="N122" s="10" t="str">
        <f>VLOOKUP(D122,[5]Sheet1!$A$2:$G$367,7,FALSE)</f>
        <v>SB Cphos</v>
      </c>
      <c r="P122" s="10" t="str">
        <f>VLOOKUP(G122,'[3]All screens'!$C$4:$S$371,17,FALSE)</f>
        <v>Y</v>
      </c>
      <c r="Q122" s="10" t="s">
        <v>72</v>
      </c>
      <c r="R122" s="10" t="s">
        <v>83</v>
      </c>
      <c r="S122" s="10" t="s">
        <v>77</v>
      </c>
      <c r="U122" s="15" t="s">
        <v>83</v>
      </c>
      <c r="V122" s="38"/>
      <c r="W122" s="38" t="s">
        <v>84</v>
      </c>
      <c r="X122" s="154">
        <f>VLOOKUP($G122,'[6]sludge-cess'!$D$1:$W$65536,18,FALSE)*4.5</f>
        <v>27</v>
      </c>
      <c r="Y122" s="10" t="str">
        <f>VLOOKUP($G122,'[6]sludge-cess'!$D$1:$W$65536,20,FALSE)</f>
        <v>Weekly</v>
      </c>
      <c r="Z122" s="10" t="s">
        <v>77</v>
      </c>
      <c r="AB122" s="10" t="str">
        <f>VLOOKUP($D122,'[7]Primary and secondary disposa;'!$A$7:$BS$322,68,FALSE)</f>
        <v>FORD WTW</v>
      </c>
      <c r="AC122" s="152">
        <f>VLOOKUP($D122,'[7]Primary and secondary disposa;'!$A$7:$BS$322,69,FALSE)</f>
        <v>0.75136612021857818</v>
      </c>
      <c r="AD122" s="15" t="s">
        <v>85</v>
      </c>
      <c r="AE122" s="10" t="str">
        <f>VLOOKUP($D122,'[7]Primary and secondary disposa;'!$A$7:$BS$322,70,FALSE)</f>
        <v>GODDARDS GREEN WTW</v>
      </c>
      <c r="AF122" s="152">
        <f>VLOOKUP($D122,'[7]Primary and secondary disposa;'!$A$7:$BS$322,71,FALSE)</f>
        <v>0.15573770491803351</v>
      </c>
      <c r="AG122" s="10"/>
    </row>
    <row r="123" spans="2:33">
      <c r="B123" s="141"/>
      <c r="D123" s="10" t="s">
        <v>311</v>
      </c>
      <c r="E123" s="135" t="s">
        <v>312</v>
      </c>
      <c r="F123" s="135">
        <v>0.64413754599999995</v>
      </c>
      <c r="G123" s="112">
        <v>101001</v>
      </c>
      <c r="I123" s="88">
        <f>VLOOKUP(G123,'[1]TDS data'!$C$4:$H$367,6,FALSE)</f>
        <v>59.320252229905215</v>
      </c>
      <c r="J123" s="10" t="s">
        <v>75</v>
      </c>
      <c r="K123" s="83">
        <f>VLOOKUP(D123,[4]Summary!$A$4:$D$341,4,FALSE)</f>
        <v>0.03</v>
      </c>
      <c r="L123" s="10" t="s">
        <v>75</v>
      </c>
      <c r="M123" s="10" t="s">
        <v>76</v>
      </c>
      <c r="N123" s="10" t="str">
        <f>VLOOKUP(D123,[5]Sheet1!$A$2:$G$367,7,FALSE)</f>
        <v>SB</v>
      </c>
      <c r="P123" s="10" t="str">
        <f>VLOOKUP(G123,'[3]All screens'!$C$4:$S$371,17,FALSE)</f>
        <v>Y</v>
      </c>
      <c r="Q123" s="10" t="s">
        <v>83</v>
      </c>
      <c r="R123" s="10" t="s">
        <v>83</v>
      </c>
      <c r="S123" s="10" t="s">
        <v>77</v>
      </c>
      <c r="U123" s="15" t="s">
        <v>83</v>
      </c>
      <c r="V123" s="38"/>
      <c r="W123" s="38" t="s">
        <v>84</v>
      </c>
      <c r="X123" s="154">
        <f>VLOOKUP($G123,'[6]sludge-cess'!$D$1:$W$65536,18,FALSE)*4.5</f>
        <v>18</v>
      </c>
      <c r="Y123" s="10" t="str">
        <f>VLOOKUP($G123,'[6]sludge-cess'!$D$1:$W$65536,20,FALSE)</f>
        <v>Weekly</v>
      </c>
      <c r="Z123" s="10" t="s">
        <v>77</v>
      </c>
      <c r="AB123" s="10" t="str">
        <f>VLOOKUP($D123,'[7]Primary and secondary disposa;'!$A$7:$BS$322,68,FALSE)</f>
        <v>GRAVESEND WTW</v>
      </c>
      <c r="AC123" s="152">
        <f>VLOOKUP($D123,'[7]Primary and secondary disposa;'!$A$7:$BS$322,69,FALSE)</f>
        <v>0.55679819933882013</v>
      </c>
      <c r="AD123" s="38" t="s">
        <v>85</v>
      </c>
      <c r="AE123" s="10" t="str">
        <f>VLOOKUP($D123,'[7]Primary and secondary disposa;'!$A$7:$BS$322,70,FALSE)</f>
        <v>MOTNEY HILL WTW</v>
      </c>
      <c r="AF123" s="152">
        <f>VLOOKUP($D123,'[7]Primary and secondary disposa;'!$A$7:$BS$322,71,FALSE)</f>
        <v>0.23359358514454517</v>
      </c>
      <c r="AG123" s="10"/>
    </row>
    <row r="124" spans="2:33">
      <c r="B124" s="141"/>
      <c r="C124" s="14"/>
      <c r="D124" s="10" t="s">
        <v>313</v>
      </c>
      <c r="E124" s="135" t="s">
        <v>314</v>
      </c>
      <c r="F124" s="135">
        <v>-0.46981876</v>
      </c>
      <c r="G124" s="112">
        <v>103208</v>
      </c>
      <c r="H124" s="14"/>
      <c r="I124" s="88">
        <f>VLOOKUP(G124,'[1]TDS data'!$C$4:$H$367,6,FALSE)</f>
        <v>139.65034426825568</v>
      </c>
      <c r="J124" s="10" t="s">
        <v>75</v>
      </c>
      <c r="K124" s="83">
        <f>VLOOKUP(D124,[4]Summary!$A$4:$D$341,4,FALSE)</f>
        <v>0.05</v>
      </c>
      <c r="L124" s="10" t="s">
        <v>75</v>
      </c>
      <c r="M124" s="10" t="s">
        <v>76</v>
      </c>
      <c r="N124" s="10" t="str">
        <f>VLOOKUP(D124,[5]Sheet1!$A$2:$G$367,7,FALSE)</f>
        <v>SB</v>
      </c>
      <c r="O124" s="14"/>
      <c r="P124" s="10" t="str">
        <f>VLOOKUP(G124,'[3]All screens'!$C$4:$S$371,17,FALSE)</f>
        <v>Y</v>
      </c>
      <c r="Q124" s="10" t="s">
        <v>72</v>
      </c>
      <c r="R124" s="10" t="s">
        <v>83</v>
      </c>
      <c r="S124" s="10" t="s">
        <v>77</v>
      </c>
      <c r="T124" s="14"/>
      <c r="U124" s="15" t="s">
        <v>83</v>
      </c>
      <c r="V124" s="38"/>
      <c r="W124" s="38" t="s">
        <v>84</v>
      </c>
      <c r="X124" s="154">
        <f>VLOOKUP($G124,'[6]sludge-cess'!$D$1:$W$65536,18,FALSE)*4.5</f>
        <v>27</v>
      </c>
      <c r="Y124" s="10" t="str">
        <f>VLOOKUP($G124,'[6]sludge-cess'!$D$1:$W$65536,20,FALSE)</f>
        <v>Weekly</v>
      </c>
      <c r="Z124" s="10" t="s">
        <v>77</v>
      </c>
      <c r="AB124" s="10" t="str">
        <f>VLOOKUP($D124,'[7]Primary and secondary disposa;'!$A$7:$BS$322,68,FALSE)</f>
        <v>FORD WTW</v>
      </c>
      <c r="AC124" s="152">
        <f>VLOOKUP($D124,'[7]Primary and secondary disposa;'!$A$7:$BS$322,69,FALSE)</f>
        <v>0.61117641268536083</v>
      </c>
      <c r="AD124" s="15" t="s">
        <v>85</v>
      </c>
      <c r="AE124" s="10" t="str">
        <f>VLOOKUP($D124,'[7]Primary and secondary disposa;'!$A$7:$BS$322,70,FALSE)</f>
        <v>BUDDS FARM HAVANT WTW</v>
      </c>
      <c r="AF124" s="152">
        <f>VLOOKUP($D124,'[7]Primary and secondary disposa;'!$A$7:$BS$322,71,FALSE)</f>
        <v>0.19732141306173084</v>
      </c>
      <c r="AG124" s="10"/>
    </row>
    <row r="125" spans="2:33">
      <c r="B125" s="141"/>
      <c r="D125" s="10" t="s">
        <v>315</v>
      </c>
      <c r="E125" s="135" t="s">
        <v>316</v>
      </c>
      <c r="F125" s="135">
        <v>-0.74734560000000005</v>
      </c>
      <c r="G125" s="112">
        <v>100093</v>
      </c>
      <c r="I125" s="88">
        <f>VLOOKUP(G125,'[1]TDS data'!$C$4:$H$367,6,FALSE)</f>
        <v>163.80217097115536</v>
      </c>
      <c r="J125" s="10" t="s">
        <v>75</v>
      </c>
      <c r="K125" s="83">
        <f>VLOOKUP(D125,[4]Summary!$A$4:$D$341,4,FALSE)</f>
        <v>0.05</v>
      </c>
      <c r="L125" s="10" t="s">
        <v>75</v>
      </c>
      <c r="M125" s="10" t="s">
        <v>76</v>
      </c>
      <c r="N125" s="10" t="str">
        <f>VLOOKUP(D125,[5]Sheet1!$A$2:$G$367,7,FALSE)</f>
        <v>SB</v>
      </c>
      <c r="P125" s="10" t="str">
        <f>VLOOKUP(G125,'[3]All screens'!$C$4:$S$371,17,FALSE)</f>
        <v>Y</v>
      </c>
      <c r="Q125" s="10" t="s">
        <v>72</v>
      </c>
      <c r="R125" s="10" t="s">
        <v>83</v>
      </c>
      <c r="S125" s="10" t="s">
        <v>77</v>
      </c>
      <c r="U125" s="15" t="s">
        <v>83</v>
      </c>
      <c r="V125" s="38"/>
      <c r="W125" s="38" t="s">
        <v>84</v>
      </c>
      <c r="X125" s="154">
        <f>VLOOKUP($G125,'[6]sludge-cess'!$D$1:$W$65536,18,FALSE)*4.5</f>
        <v>18</v>
      </c>
      <c r="Y125" s="10" t="str">
        <f>VLOOKUP($G125,'[6]sludge-cess'!$D$1:$W$65536,20,FALSE)</f>
        <v>Weekly</v>
      </c>
      <c r="Z125" s="10" t="s">
        <v>77</v>
      </c>
      <c r="AB125" s="10" t="str">
        <f>VLOOKUP($D125,'[7]Primary and secondary disposa;'!$A$7:$BS$322,68,FALSE)</f>
        <v>BUDDS FARM HAVANT WTW</v>
      </c>
      <c r="AC125" s="152">
        <f>VLOOKUP($D125,'[7]Primary and secondary disposa;'!$A$7:$BS$322,69,FALSE)</f>
        <v>0.62034739454094201</v>
      </c>
      <c r="AD125" s="15" t="s">
        <v>85</v>
      </c>
      <c r="AE125" s="10" t="str">
        <f>VLOOKUP($D125,'[7]Primary and secondary disposa;'!$A$7:$BS$322,70,FALSE)</f>
        <v>FORD WTW</v>
      </c>
      <c r="AF125" s="152">
        <f>VLOOKUP($D125,'[7]Primary and secondary disposa;'!$A$7:$BS$322,71,FALSE)</f>
        <v>0.36724565756823901</v>
      </c>
      <c r="AG125" s="10"/>
    </row>
    <row r="126" spans="2:33">
      <c r="B126" s="141"/>
      <c r="D126" s="10" t="s">
        <v>317</v>
      </c>
      <c r="E126" s="135" t="s">
        <v>318</v>
      </c>
      <c r="F126" s="135">
        <v>1.0624033100000001</v>
      </c>
      <c r="G126" s="112">
        <v>102571</v>
      </c>
      <c r="I126" s="88">
        <f>VLOOKUP(G126,'[1]TDS data'!$C$4:$H$367,6,FALSE)</f>
        <v>774.69273479363392</v>
      </c>
      <c r="J126" s="10" t="s">
        <v>75</v>
      </c>
      <c r="K126" s="83">
        <f>VLOOKUP(D126,[4]Summary!$A$4:$D$341,4,FALSE)</f>
        <v>0.05</v>
      </c>
      <c r="L126" s="10" t="s">
        <v>75</v>
      </c>
      <c r="M126" s="10" t="s">
        <v>76</v>
      </c>
      <c r="N126" s="10" t="str">
        <f>VLOOKUP(D126,[5]Sheet1!$A$2:$G$367,7,FALSE)</f>
        <v>SAS</v>
      </c>
      <c r="P126" s="10" t="str">
        <f>VLOOKUP(G126,'[3]All screens'!$C$4:$S$371,17,FALSE)</f>
        <v>Y</v>
      </c>
      <c r="Q126" s="10" t="s">
        <v>72</v>
      </c>
      <c r="R126" s="10" t="s">
        <v>83</v>
      </c>
      <c r="S126" s="10" t="s">
        <v>77</v>
      </c>
      <c r="U126" s="15" t="s">
        <v>83</v>
      </c>
      <c r="V126" s="38"/>
      <c r="W126" s="38" t="s">
        <v>84</v>
      </c>
      <c r="X126" s="154">
        <f>VLOOKUP($G126,'[6]sludge-cess'!$D$1:$W$65536,18,FALSE)*4.5</f>
        <v>27</v>
      </c>
      <c r="Y126" s="10" t="str">
        <f>VLOOKUP($G126,'[6]sludge-cess'!$D$1:$W$65536,20,FALSE)</f>
        <v>Weekly</v>
      </c>
      <c r="Z126" s="10" t="s">
        <v>77</v>
      </c>
      <c r="AB126" s="10" t="str">
        <f>VLOOKUP($D126,'[7]Primary and secondary disposa;'!$A$7:$BS$322,68,FALSE)</f>
        <v>ASHFORD WTW</v>
      </c>
      <c r="AC126" s="152">
        <f>VLOOKUP($D126,'[7]Primary and secondary disposa;'!$A$7:$BS$322,69,FALSE)</f>
        <v>0.78327102392681058</v>
      </c>
      <c r="AD126" s="15" t="s">
        <v>85</v>
      </c>
      <c r="AE126" s="10" t="str">
        <f>VLOOKUP($D126,'[7]Primary and secondary disposa;'!$A$7:$BS$322,70,FALSE)</f>
        <v>CANTERBURY WTW</v>
      </c>
      <c r="AF126" s="152">
        <f>VLOOKUP($D126,'[7]Primary and secondary disposa;'!$A$7:$BS$322,71,FALSE)</f>
        <v>6.7837350457424894E-2</v>
      </c>
      <c r="AG126" s="10"/>
    </row>
    <row r="127" spans="2:33">
      <c r="B127" s="141"/>
      <c r="D127" s="10" t="s">
        <v>319</v>
      </c>
      <c r="E127" s="135" t="s">
        <v>320</v>
      </c>
      <c r="F127" s="135">
        <v>-0.6979822</v>
      </c>
      <c r="G127" s="112">
        <v>101474</v>
      </c>
      <c r="I127" s="88">
        <f>VLOOKUP(G127,'[1]TDS data'!$C$4:$H$367,6,FALSE)</f>
        <v>170.28634607803104</v>
      </c>
      <c r="J127" s="10" t="s">
        <v>75</v>
      </c>
      <c r="K127" s="83">
        <f>VLOOKUP(D127,[4]Summary!$A$4:$D$341,4,FALSE)</f>
        <v>0.04</v>
      </c>
      <c r="L127" s="10" t="s">
        <v>75</v>
      </c>
      <c r="M127" s="10" t="s">
        <v>76</v>
      </c>
      <c r="N127" s="10" t="str">
        <f>VLOOKUP(D127,[5]Sheet1!$A$2:$G$367,7,FALSE)</f>
        <v>SB Cphos</v>
      </c>
      <c r="P127" s="10" t="str">
        <f>VLOOKUP(G127,'[3]All screens'!$C$4:$S$371,17,FALSE)</f>
        <v>Y</v>
      </c>
      <c r="Q127" s="10" t="s">
        <v>72</v>
      </c>
      <c r="R127" s="10" t="s">
        <v>83</v>
      </c>
      <c r="S127" s="10" t="s">
        <v>77</v>
      </c>
      <c r="U127" s="15" t="s">
        <v>83</v>
      </c>
      <c r="V127" s="38"/>
      <c r="W127" s="38" t="s">
        <v>84</v>
      </c>
      <c r="X127" s="154">
        <f>VLOOKUP($G127,'[6]sludge-cess'!$D$1:$W$65536,18,FALSE)*4.5</f>
        <v>27</v>
      </c>
      <c r="Y127" s="10" t="str">
        <f>VLOOKUP($G127,'[6]sludge-cess'!$D$1:$W$65536,20,FALSE)</f>
        <v>Weekly</v>
      </c>
      <c r="Z127" s="10" t="s">
        <v>77</v>
      </c>
      <c r="AB127" s="10" t="str">
        <f>VLOOKUP($D127,'[7]Primary and secondary disposa;'!$A$7:$BS$322,68,FALSE)</f>
        <v>BUDDS FARM HAVANT WTW</v>
      </c>
      <c r="AC127" s="152">
        <f>VLOOKUP($D127,'[7]Primary and secondary disposa;'!$A$7:$BS$322,69,FALSE)</f>
        <v>0.53757470290568588</v>
      </c>
      <c r="AD127" s="15" t="s">
        <v>85</v>
      </c>
      <c r="AE127" s="10" t="str">
        <f>VLOOKUP($D127,'[7]Primary and secondary disposa;'!$A$7:$BS$322,70,FALSE)</f>
        <v>FORD WTW</v>
      </c>
      <c r="AF127" s="152">
        <f>VLOOKUP($D127,'[7]Primary and secondary disposa;'!$A$7:$BS$322,71,FALSE)</f>
        <v>0.42180523435532236</v>
      </c>
      <c r="AG127" s="10"/>
    </row>
    <row r="128" spans="2:33">
      <c r="B128" s="141"/>
      <c r="D128" s="10" t="s">
        <v>321</v>
      </c>
      <c r="E128" s="135" t="s">
        <v>322</v>
      </c>
      <c r="F128" s="135">
        <v>0.66391665</v>
      </c>
      <c r="G128" s="112">
        <v>101364</v>
      </c>
      <c r="I128" s="88">
        <f>VLOOKUP(G128,'[1]TDS data'!$C$4:$H$367,6,FALSE)</f>
        <v>184.62526945831041</v>
      </c>
      <c r="J128" s="10" t="s">
        <v>75</v>
      </c>
      <c r="K128" s="83">
        <f>VLOOKUP(D128,[4]Summary!$A$4:$D$341,4,FALSE)</f>
        <v>0.05</v>
      </c>
      <c r="L128" s="10" t="s">
        <v>75</v>
      </c>
      <c r="M128" s="10" t="s">
        <v>76</v>
      </c>
      <c r="N128" s="10" t="str">
        <f>VLOOKUP(D128,[5]Sheet1!$A$2:$G$367,7,FALSE)</f>
        <v>SB Cphos</v>
      </c>
      <c r="P128" s="10" t="str">
        <f>VLOOKUP(G128,'[3]All screens'!$C$4:$S$371,17,FALSE)</f>
        <v>Y</v>
      </c>
      <c r="Q128" s="10" t="s">
        <v>72</v>
      </c>
      <c r="R128" s="10" t="s">
        <v>83</v>
      </c>
      <c r="S128" s="10" t="s">
        <v>77</v>
      </c>
      <c r="U128" s="15" t="s">
        <v>83</v>
      </c>
      <c r="V128" s="38"/>
      <c r="W128" s="38" t="s">
        <v>84</v>
      </c>
      <c r="X128" s="154">
        <f>VLOOKUP($G128,'[6]sludge-cess'!$D$1:$W$65536,18,FALSE)*4.5</f>
        <v>27</v>
      </c>
      <c r="Y128" s="10" t="str">
        <f>VLOOKUP($G128,'[6]sludge-cess'!$D$1:$W$65536,20,FALSE)</f>
        <v>Weekly</v>
      </c>
      <c r="Z128" s="10" t="s">
        <v>77</v>
      </c>
      <c r="AB128" s="10" t="str">
        <f>VLOOKUP($D128,'[7]Primary and secondary disposa;'!$A$7:$BS$322,68,FALSE)</f>
        <v>ASHFORD WTW</v>
      </c>
      <c r="AC128" s="152">
        <f>VLOOKUP($D128,'[7]Primary and secondary disposa;'!$A$7:$BS$322,69,FALSE)</f>
        <v>0.89022098643017034</v>
      </c>
      <c r="AD128" s="15" t="s">
        <v>85</v>
      </c>
      <c r="AE128" s="10" t="str">
        <f>VLOOKUP($D128,'[7]Primary and secondary disposa;'!$A$7:$BS$322,70,FALSE)</f>
        <v>CANTERBURY WTW</v>
      </c>
      <c r="AF128" s="152">
        <f>VLOOKUP($D128,'[7]Primary and secondary disposa;'!$A$7:$BS$322,71,FALSE)</f>
        <v>6.2468363646449851E-2</v>
      </c>
      <c r="AG128" s="10"/>
    </row>
    <row r="129" spans="2:33">
      <c r="B129" s="141"/>
      <c r="D129" s="10" t="s">
        <v>323</v>
      </c>
      <c r="E129" s="135" t="s">
        <v>324</v>
      </c>
      <c r="F129" s="135">
        <v>0.80666979999999999</v>
      </c>
      <c r="G129" s="112">
        <v>102131</v>
      </c>
      <c r="I129" s="88">
        <f>VLOOKUP(G129,'[1]TDS data'!$C$4:$H$367,6,FALSE)</f>
        <v>72.480110942544457</v>
      </c>
      <c r="J129" s="10" t="s">
        <v>75</v>
      </c>
      <c r="K129" s="83">
        <f>VLOOKUP(D129,[4]Summary!$A$4:$D$341,4,FALSE)</f>
        <v>0.03</v>
      </c>
      <c r="L129" s="10" t="s">
        <v>75</v>
      </c>
      <c r="M129" s="10" t="s">
        <v>76</v>
      </c>
      <c r="N129" s="10" t="str">
        <f>VLOOKUP(D129,[5]Sheet1!$A$2:$G$367,7,FALSE)</f>
        <v>CSAS</v>
      </c>
      <c r="P129" s="10" t="str">
        <f>VLOOKUP(G129,'[3]All screens'!$C$4:$S$371,17,FALSE)</f>
        <v>Y</v>
      </c>
      <c r="Q129" s="10" t="s">
        <v>83</v>
      </c>
      <c r="R129" s="10" t="s">
        <v>83</v>
      </c>
      <c r="S129" s="10" t="s">
        <v>77</v>
      </c>
      <c r="U129" s="15" t="s">
        <v>83</v>
      </c>
      <c r="V129" s="38"/>
      <c r="W129" s="38" t="s">
        <v>84</v>
      </c>
      <c r="X129" s="154">
        <f>VLOOKUP($G129,'[6]sludge-cess'!$D$1:$W$65536,18,FALSE)*4.5</f>
        <v>27</v>
      </c>
      <c r="Y129" s="10" t="str">
        <f>VLOOKUP($G129,'[6]sludge-cess'!$D$1:$W$65536,20,FALSE)</f>
        <v>Weekly</v>
      </c>
      <c r="Z129" s="10" t="s">
        <v>77</v>
      </c>
      <c r="AB129" s="10" t="str">
        <f>VLOOKUP($D129,'[7]Primary and secondary disposa;'!$A$7:$BS$322,68,FALSE)</f>
        <v>QUEENBOROUGH WTW</v>
      </c>
      <c r="AC129" s="152">
        <f>VLOOKUP($D129,'[7]Primary and secondary disposa;'!$A$7:$BS$322,69,FALSE)</f>
        <v>0.98045602605863202</v>
      </c>
      <c r="AD129" s="38" t="s">
        <v>85</v>
      </c>
      <c r="AE129" s="10" t="str">
        <f>VLOOKUP($D129,'[7]Primary and secondary disposa;'!$A$7:$BS$322,70,FALSE)</f>
        <v>ASHFORD WTW</v>
      </c>
      <c r="AF129" s="152">
        <f>VLOOKUP($D129,'[7]Primary and secondary disposa;'!$A$7:$BS$322,71,FALSE)</f>
        <v>1.4657980456026006E-2</v>
      </c>
      <c r="AG129" s="10"/>
    </row>
    <row r="130" spans="2:33">
      <c r="B130" s="141"/>
      <c r="D130" s="10" t="s">
        <v>325</v>
      </c>
      <c r="E130" s="135" t="s">
        <v>326</v>
      </c>
      <c r="F130" s="135">
        <v>-0.9263979</v>
      </c>
      <c r="G130" s="112">
        <v>101163</v>
      </c>
      <c r="I130" s="88">
        <f>VLOOKUP(G130,'[1]TDS data'!$C$4:$H$367,6,FALSE)</f>
        <v>438.90797794874237</v>
      </c>
      <c r="J130" s="10" t="s">
        <v>75</v>
      </c>
      <c r="K130" s="83">
        <f>VLOOKUP(D130,[4]Summary!$A$4:$D$341,4,FALSE)</f>
        <v>0.04</v>
      </c>
      <c r="L130" s="10" t="s">
        <v>75</v>
      </c>
      <c r="M130" s="10" t="s">
        <v>76</v>
      </c>
      <c r="N130" s="10" t="str">
        <f>VLOOKUP(D130,[5]Sheet1!$A$2:$G$367,7,FALSE)</f>
        <v>SB</v>
      </c>
      <c r="P130" s="10" t="str">
        <f>VLOOKUP(G130,'[3]All screens'!$C$4:$S$371,17,FALSE)</f>
        <v>Y</v>
      </c>
      <c r="Q130" s="10" t="s">
        <v>72</v>
      </c>
      <c r="R130" s="10" t="s">
        <v>83</v>
      </c>
      <c r="S130" s="10" t="s">
        <v>77</v>
      </c>
      <c r="U130" s="15" t="s">
        <v>83</v>
      </c>
      <c r="V130" s="38"/>
      <c r="W130" s="38" t="s">
        <v>84</v>
      </c>
      <c r="X130" s="154">
        <f>VLOOKUP($G130,'[6]sludge-cess'!$D$1:$W$65536,18,FALSE)*4.5</f>
        <v>27</v>
      </c>
      <c r="Y130" s="10" t="str">
        <f>VLOOKUP($G130,'[6]sludge-cess'!$D$1:$W$65536,20,FALSE)</f>
        <v>Weekly</v>
      </c>
      <c r="Z130" s="10" t="s">
        <v>77</v>
      </c>
      <c r="AB130" s="10" t="str">
        <f>VLOOKUP($D130,'[7]Primary and secondary disposa;'!$A$7:$BS$322,68,FALSE)</f>
        <v>BUDDS FARM HAVANT WTW</v>
      </c>
      <c r="AC130" s="152">
        <f>VLOOKUP($D130,'[7]Primary and secondary disposa;'!$A$7:$BS$322,69,FALSE)</f>
        <v>0.54976565880406991</v>
      </c>
      <c r="AD130" s="15" t="s">
        <v>85</v>
      </c>
      <c r="AE130" s="10" t="str">
        <f>VLOOKUP($D130,'[7]Primary and secondary disposa;'!$A$7:$BS$322,70,FALSE)</f>
        <v>SLOWHILL COPSE MARCHWOOD WTW</v>
      </c>
      <c r="AF130" s="152">
        <f>VLOOKUP($D130,'[7]Primary and secondary disposa;'!$A$7:$BS$322,71,FALSE)</f>
        <v>0.39503576786674821</v>
      </c>
      <c r="AG130" s="10"/>
    </row>
    <row r="131" spans="2:33">
      <c r="B131" s="141"/>
      <c r="D131" s="10" t="s">
        <v>327</v>
      </c>
      <c r="E131" s="135" t="s">
        <v>328</v>
      </c>
      <c r="F131" s="135">
        <v>0.42809838</v>
      </c>
      <c r="G131" s="112">
        <v>102260</v>
      </c>
      <c r="I131" s="88">
        <f>VLOOKUP(G131,'[1]TDS data'!$C$4:$H$367,6,FALSE)</f>
        <v>62.015865338309816</v>
      </c>
      <c r="J131" s="10" t="s">
        <v>75</v>
      </c>
      <c r="K131" s="83">
        <f>VLOOKUP(D131,[4]Summary!$A$4:$D$341,4,FALSE)</f>
        <v>0.04</v>
      </c>
      <c r="L131" s="10" t="s">
        <v>75</v>
      </c>
      <c r="M131" s="10" t="s">
        <v>76</v>
      </c>
      <c r="N131" s="10" t="str">
        <f>VLOOKUP(D131,[5]Sheet1!$A$2:$G$367,7,FALSE)</f>
        <v>SB</v>
      </c>
      <c r="P131" s="10" t="str">
        <f>VLOOKUP(G131,'[3]All screens'!$C$4:$S$371,17,FALSE)</f>
        <v>Y</v>
      </c>
      <c r="Q131" s="10" t="s">
        <v>83</v>
      </c>
      <c r="R131" s="10" t="s">
        <v>83</v>
      </c>
      <c r="S131" s="10" t="s">
        <v>77</v>
      </c>
      <c r="U131" s="15" t="s">
        <v>83</v>
      </c>
      <c r="V131" s="38"/>
      <c r="W131" s="38" t="s">
        <v>84</v>
      </c>
      <c r="X131" s="154">
        <f>VLOOKUP($G131,'[6]sludge-cess'!$D$1:$W$65536,18,FALSE)*4.5</f>
        <v>18</v>
      </c>
      <c r="Y131" s="10" t="str">
        <f>VLOOKUP($G131,'[6]sludge-cess'!$D$1:$W$65536,20,FALSE)</f>
        <v>Weekly</v>
      </c>
      <c r="Z131" s="10" t="s">
        <v>77</v>
      </c>
      <c r="AB131" s="10" t="str">
        <f>VLOOKUP($D131,'[7]Primary and secondary disposa;'!$A$7:$BS$322,68,FALSE)</f>
        <v>ASHFORD WTW</v>
      </c>
      <c r="AC131" s="152">
        <f>VLOOKUP($D131,'[7]Primary and secondary disposa;'!$A$7:$BS$322,69,FALSE)</f>
        <v>0.53820999354314625</v>
      </c>
      <c r="AD131" s="38" t="s">
        <v>85</v>
      </c>
      <c r="AE131" s="10" t="str">
        <f>VLOOKUP($D131,'[7]Primary and secondary disposa;'!$A$7:$BS$322,70,FALSE)</f>
        <v>HAILSHAM NORTH WTW</v>
      </c>
      <c r="AF131" s="152">
        <f>VLOOKUP($D131,'[7]Primary and secondary disposa;'!$A$7:$BS$322,71,FALSE)</f>
        <v>0.45895732228031089</v>
      </c>
      <c r="AG131" s="10"/>
    </row>
    <row r="132" spans="2:33">
      <c r="B132" s="141"/>
      <c r="D132" s="10" t="s">
        <v>329</v>
      </c>
      <c r="E132" s="135" t="s">
        <v>330</v>
      </c>
      <c r="F132" s="135">
        <v>0.28839363000000001</v>
      </c>
      <c r="G132" s="112">
        <v>100480</v>
      </c>
      <c r="I132" s="88">
        <f>VLOOKUP(G132,'[1]TDS data'!$C$4:$H$367,6,FALSE)</f>
        <v>1103.9118862212038</v>
      </c>
      <c r="J132" s="10" t="s">
        <v>75</v>
      </c>
      <c r="K132" s="83">
        <f>VLOOKUP(D132,[4]Summary!$A$4:$D$341,4,FALSE)</f>
        <v>0.05</v>
      </c>
      <c r="L132" s="10" t="s">
        <v>75</v>
      </c>
      <c r="M132" s="10" t="s">
        <v>76</v>
      </c>
      <c r="N132" s="10" t="str">
        <f>VLOOKUP(D132,[5]Sheet1!$A$2:$G$367,7,FALSE)</f>
        <v>SB Cphos</v>
      </c>
      <c r="P132" s="10" t="str">
        <f>VLOOKUP(G132,'[3]All screens'!$C$4:$S$371,17,FALSE)</f>
        <v>Y</v>
      </c>
      <c r="Q132" s="10" t="s">
        <v>72</v>
      </c>
      <c r="R132" s="10" t="s">
        <v>83</v>
      </c>
      <c r="S132" s="10" t="s">
        <v>77</v>
      </c>
      <c r="U132" s="15" t="s">
        <v>83</v>
      </c>
      <c r="V132" s="38"/>
      <c r="W132" s="38" t="s">
        <v>84</v>
      </c>
      <c r="X132" s="154">
        <f>VLOOKUP($G132,'[6]sludge-cess'!$D$1:$W$65536,18,FALSE)*4.5</f>
        <v>27</v>
      </c>
      <c r="Y132" s="10" t="str">
        <f>VLOOKUP($G132,'[6]sludge-cess'!$D$1:$W$65536,20,FALSE)</f>
        <v>Weekly</v>
      </c>
      <c r="Z132" s="10" t="s">
        <v>77</v>
      </c>
      <c r="AB132" s="10" t="str">
        <f>VLOOKUP($D132,'[7]Primary and secondary disposa;'!$A$7:$BS$322,68,FALSE)</f>
        <v>ASHFORD WTW</v>
      </c>
      <c r="AC132" s="152">
        <f>VLOOKUP($D132,'[7]Primary and secondary disposa;'!$A$7:$BS$322,69,FALSE)</f>
        <v>0.50768084980272499</v>
      </c>
      <c r="AD132" s="15" t="s">
        <v>85</v>
      </c>
      <c r="AE132" s="10" t="str">
        <f>VLOOKUP($D132,'[7]Primary and secondary disposa;'!$A$7:$BS$322,70,FALSE)</f>
        <v>GRAVESEND WTW</v>
      </c>
      <c r="AF132" s="152">
        <f>VLOOKUP($D132,'[7]Primary and secondary disposa;'!$A$7:$BS$322,71,FALSE)</f>
        <v>0.24305553765948784</v>
      </c>
      <c r="AG132" s="10"/>
    </row>
    <row r="133" spans="2:33">
      <c r="B133" s="141"/>
      <c r="D133" s="10" t="s">
        <v>331</v>
      </c>
      <c r="E133" s="135" t="s">
        <v>332</v>
      </c>
      <c r="F133" s="135">
        <v>0.28854316000000002</v>
      </c>
      <c r="G133" s="112">
        <v>102261</v>
      </c>
      <c r="I133" s="88">
        <f>VLOOKUP(G133,'[1]TDS data'!$C$4:$H$367,6,FALSE)</f>
        <v>922.98408786917571</v>
      </c>
      <c r="J133" s="10" t="s">
        <v>75</v>
      </c>
      <c r="K133" s="83">
        <v>0.03</v>
      </c>
      <c r="L133" s="10" t="s">
        <v>75</v>
      </c>
      <c r="M133" s="10" t="s">
        <v>76</v>
      </c>
      <c r="N133" s="10" t="str">
        <f>VLOOKUP(D133,[5]Sheet1!$A$2:$G$367,7,FALSE)</f>
        <v>SB Cphos</v>
      </c>
      <c r="P133" s="10" t="str">
        <f>VLOOKUP(G133,'[3]All screens'!$C$4:$S$371,17,FALSE)</f>
        <v>Y</v>
      </c>
      <c r="Q133" s="10" t="s">
        <v>72</v>
      </c>
      <c r="R133" s="10" t="s">
        <v>72</v>
      </c>
      <c r="S133" s="10" t="s">
        <v>77</v>
      </c>
      <c r="U133" s="15" t="s">
        <v>83</v>
      </c>
      <c r="V133" s="10"/>
      <c r="W133" s="38" t="s">
        <v>84</v>
      </c>
      <c r="X133" s="154">
        <f>VLOOKUP($G133,'[6]sludge-cess'!$D$1:$W$65536,18,FALSE)*4.5</f>
        <v>27</v>
      </c>
      <c r="Y133" s="10" t="s">
        <v>333</v>
      </c>
      <c r="Z133" s="10" t="s">
        <v>77</v>
      </c>
      <c r="AB133" s="10" t="str">
        <f>VLOOKUP($D133,'[8]Primary and secondary locations'!$A$7:$AI$22,32,FALSE)</f>
        <v>HASTINGS STC</v>
      </c>
      <c r="AC133" s="152">
        <f>VLOOKUP($D133,'[8]Primary and secondary locations'!$A$7:$AI$22,33,FALSE)</f>
        <v>0.84299703482172184</v>
      </c>
      <c r="AD133" s="15" t="s">
        <v>113</v>
      </c>
      <c r="AE133" s="10" t="str">
        <f>VLOOKUP($D133,'[8]Primary and secondary locations'!$A$7:$AI$22,34,FALSE)</f>
        <v>ASHFORD STC</v>
      </c>
      <c r="AF133" s="152">
        <f>VLOOKUP($D133,'[8]Primary and secondary locations'!$A$7:$AI$22,35,FALSE)</f>
        <v>0.15156605508302348</v>
      </c>
      <c r="AG133" s="10"/>
    </row>
    <row r="134" spans="2:33">
      <c r="B134" s="141"/>
      <c r="D134" s="10" t="s">
        <v>334</v>
      </c>
      <c r="E134" s="135" t="s">
        <v>335</v>
      </c>
      <c r="F134" s="135">
        <v>0.20590713999999999</v>
      </c>
      <c r="G134" s="112">
        <v>100248</v>
      </c>
      <c r="I134" s="88">
        <f>VLOOKUP(G134,'[1]TDS data'!$C$4:$H$367,6,FALSE)</f>
        <v>777.30521473789804</v>
      </c>
      <c r="J134" s="10" t="s">
        <v>75</v>
      </c>
      <c r="K134" s="83">
        <f>VLOOKUP(D134,[4]Summary!$A$4:$D$341,4,FALSE)</f>
        <v>0.04</v>
      </c>
      <c r="L134" s="10" t="s">
        <v>75</v>
      </c>
      <c r="M134" s="10" t="s">
        <v>76</v>
      </c>
      <c r="N134" s="10" t="str">
        <f>VLOOKUP(D134,[5]Sheet1!$A$2:$G$367,7,FALSE)</f>
        <v>SAS Cphos</v>
      </c>
      <c r="P134" s="10" t="str">
        <f>VLOOKUP(G134,'[3]All screens'!$C$4:$S$371,17,FALSE)</f>
        <v>Y</v>
      </c>
      <c r="Q134" s="10" t="s">
        <v>72</v>
      </c>
      <c r="R134" s="10" t="s">
        <v>83</v>
      </c>
      <c r="S134" s="10" t="s">
        <v>77</v>
      </c>
      <c r="U134" s="15" t="s">
        <v>83</v>
      </c>
      <c r="V134" s="38"/>
      <c r="W134" s="38" t="s">
        <v>84</v>
      </c>
      <c r="X134" s="154">
        <f>VLOOKUP($G134,'[6]sludge-cess'!$D$1:$W$65536,18,FALSE)*4.5</f>
        <v>27</v>
      </c>
      <c r="Y134" s="10" t="str">
        <f>VLOOKUP($G134,'[6]sludge-cess'!$D$1:$W$65536,20,FALSE)</f>
        <v>Weekly</v>
      </c>
      <c r="Z134" s="10" t="s">
        <v>77</v>
      </c>
      <c r="AB134" s="10" t="str">
        <f>VLOOKUP($D134,'[7]Primary and secondary disposa;'!$A$7:$BS$322,68,FALSE)</f>
        <v>ASHFORD WTW</v>
      </c>
      <c r="AC134" s="152">
        <f>VLOOKUP($D134,'[7]Primary and secondary disposa;'!$A$7:$BS$322,69,FALSE)</f>
        <v>0.49591298324984356</v>
      </c>
      <c r="AD134" s="15" t="s">
        <v>85</v>
      </c>
      <c r="AE134" s="10" t="str">
        <f>VLOOKUP($D134,'[7]Primary and secondary disposa;'!$A$7:$BS$322,70,FALSE)</f>
        <v>FORD WTW</v>
      </c>
      <c r="AF134" s="152">
        <f>VLOOKUP($D134,'[7]Primary and secondary disposa;'!$A$7:$BS$322,71,FALSE)</f>
        <v>0.1501365797727052</v>
      </c>
      <c r="AG134" s="10"/>
    </row>
    <row r="135" spans="2:33">
      <c r="B135" s="141"/>
      <c r="D135" s="10" t="s">
        <v>336</v>
      </c>
      <c r="E135" s="135" t="s">
        <v>337</v>
      </c>
      <c r="F135" s="135">
        <v>8.4238419999999994E-2</v>
      </c>
      <c r="G135" s="112">
        <v>102603</v>
      </c>
      <c r="I135" s="88">
        <f>VLOOKUP(G135,'[1]TDS data'!$C$4:$H$367,6,FALSE)</f>
        <v>567.98153251973054</v>
      </c>
      <c r="J135" s="10" t="s">
        <v>75</v>
      </c>
      <c r="K135" s="83">
        <f>VLOOKUP(D135,[4]Summary!$A$4:$D$341,4,FALSE)</f>
        <v>0.05</v>
      </c>
      <c r="L135" s="10" t="s">
        <v>75</v>
      </c>
      <c r="M135" s="10" t="s">
        <v>76</v>
      </c>
      <c r="N135" s="10" t="str">
        <f>VLOOKUP(D135,[5]Sheet1!$A$2:$G$367,7,FALSE)</f>
        <v>SB Cphos</v>
      </c>
      <c r="P135" s="10" t="str">
        <f>VLOOKUP(G135,'[3]All screens'!$C$4:$S$371,17,FALSE)</f>
        <v>Y</v>
      </c>
      <c r="Q135" s="10" t="s">
        <v>72</v>
      </c>
      <c r="R135" s="10" t="s">
        <v>83</v>
      </c>
      <c r="S135" s="10" t="s">
        <v>77</v>
      </c>
      <c r="U135" s="15" t="s">
        <v>83</v>
      </c>
      <c r="V135" s="38"/>
      <c r="W135" s="38" t="s">
        <v>84</v>
      </c>
      <c r="X135" s="154">
        <f>VLOOKUP($G135,'[6]sludge-cess'!$D$1:$W$65536,18,FALSE)*4.5</f>
        <v>18</v>
      </c>
      <c r="Y135" s="10" t="str">
        <f>VLOOKUP($G135,'[6]sludge-cess'!$D$1:$W$65536,20,FALSE)</f>
        <v>Weekly</v>
      </c>
      <c r="Z135" s="10" t="s">
        <v>77</v>
      </c>
      <c r="AB135" s="10" t="str">
        <f>VLOOKUP($D135,'[7]Primary and secondary disposa;'!$A$7:$BS$322,68,FALSE)</f>
        <v>GODDARDS GREEN WTW</v>
      </c>
      <c r="AC135" s="152">
        <f>VLOOKUP($D135,'[7]Primary and secondary disposa;'!$A$7:$BS$322,69,FALSE)</f>
        <v>0.44591115427177597</v>
      </c>
      <c r="AD135" s="15" t="s">
        <v>85</v>
      </c>
      <c r="AE135" s="10" t="str">
        <f>VLOOKUP($D135,'[7]Primary and secondary disposa;'!$A$7:$BS$322,70,FALSE)</f>
        <v>HAILSHAM NORTH WTW</v>
      </c>
      <c r="AF135" s="152">
        <f>VLOOKUP($D135,'[7]Primary and secondary disposa;'!$A$7:$BS$322,71,FALSE)</f>
        <v>0.28566589128029091</v>
      </c>
      <c r="AG135" s="10"/>
    </row>
    <row r="136" spans="2:33">
      <c r="B136" s="141"/>
      <c r="D136" s="10" t="s">
        <v>338</v>
      </c>
      <c r="E136" s="135" t="s">
        <v>339</v>
      </c>
      <c r="F136" s="135">
        <v>0.26855688700000002</v>
      </c>
      <c r="G136" s="112">
        <v>100550</v>
      </c>
      <c r="I136" s="88">
        <f>VLOOKUP(G136,'[1]TDS data'!$C$4:$H$367,6,FALSE)</f>
        <v>293.45556916164833</v>
      </c>
      <c r="J136" s="10" t="s">
        <v>75</v>
      </c>
      <c r="K136" s="83">
        <f>VLOOKUP(D136,[4]Summary!$A$4:$D$341,4,FALSE)</f>
        <v>0.04</v>
      </c>
      <c r="L136" s="10" t="s">
        <v>75</v>
      </c>
      <c r="M136" s="10" t="s">
        <v>76</v>
      </c>
      <c r="N136" s="10" t="str">
        <f>VLOOKUP(D136,[5]Sheet1!$A$2:$G$367,7,FALSE)</f>
        <v>SB Cphos</v>
      </c>
      <c r="P136" s="10" t="str">
        <f>VLOOKUP(G136,'[3]All screens'!$C$4:$S$371,17,FALSE)</f>
        <v>Y</v>
      </c>
      <c r="Q136" s="10" t="s">
        <v>72</v>
      </c>
      <c r="R136" s="10" t="s">
        <v>83</v>
      </c>
      <c r="S136" s="10" t="s">
        <v>77</v>
      </c>
      <c r="U136" s="15" t="s">
        <v>83</v>
      </c>
      <c r="V136" s="38"/>
      <c r="W136" s="38" t="s">
        <v>84</v>
      </c>
      <c r="X136" s="154">
        <f>VLOOKUP($G136,'[6]sludge-cess'!$D$1:$W$65536,18,FALSE)*4.5</f>
        <v>27</v>
      </c>
      <c r="Y136" s="10" t="str">
        <f>VLOOKUP($G136,'[6]sludge-cess'!$D$1:$W$65536,20,FALSE)</f>
        <v>Weekly</v>
      </c>
      <c r="Z136" s="10" t="s">
        <v>77</v>
      </c>
      <c r="AB136" s="10" t="str">
        <f>VLOOKUP($D136,'[7]Primary and secondary disposa;'!$A$7:$BS$322,68,FALSE)</f>
        <v>HAILSHAM NORTH WTW</v>
      </c>
      <c r="AC136" s="152">
        <f>VLOOKUP($D136,'[7]Primary and secondary disposa;'!$A$7:$BS$322,69,FALSE)</f>
        <v>0.96278692951660838</v>
      </c>
      <c r="AD136" s="15" t="s">
        <v>85</v>
      </c>
      <c r="AE136" s="10" t="str">
        <f>VLOOKUP($D136,'[7]Primary and secondary disposa;'!$A$7:$BS$322,70,FALSE)</f>
        <v>SCAYNES HILL WTW</v>
      </c>
      <c r="AF136" s="152">
        <f>VLOOKUP($D136,'[7]Primary and secondary disposa;'!$A$7:$BS$322,71,FALSE)</f>
        <v>2.5978935997839382E-2</v>
      </c>
      <c r="AG136" s="10"/>
    </row>
    <row r="137" spans="2:33">
      <c r="B137" s="141"/>
      <c r="D137" s="10" t="s">
        <v>340</v>
      </c>
      <c r="E137" s="135" t="s">
        <v>341</v>
      </c>
      <c r="F137" s="135">
        <v>0.43045327100000003</v>
      </c>
      <c r="G137" s="112">
        <v>101286</v>
      </c>
      <c r="I137" s="88">
        <f>VLOOKUP(G137,'[1]TDS data'!$C$4:$H$367,6,FALSE)</f>
        <v>179.88865503277569</v>
      </c>
      <c r="J137" s="10" t="s">
        <v>75</v>
      </c>
      <c r="K137" s="83">
        <f>VLOOKUP(D137,[4]Summary!$A$4:$D$341,4,FALSE)</f>
        <v>0.04</v>
      </c>
      <c r="L137" s="10" t="s">
        <v>75</v>
      </c>
      <c r="M137" s="10" t="s">
        <v>76</v>
      </c>
      <c r="N137" s="10" t="str">
        <f>VLOOKUP(D137,[5]Sheet1!$A$2:$G$367,7,FALSE)</f>
        <v>SB</v>
      </c>
      <c r="P137" s="10" t="str">
        <f>VLOOKUP(G137,'[3]All screens'!$C$4:$S$371,17,FALSE)</f>
        <v>Y</v>
      </c>
      <c r="Q137" s="10" t="s">
        <v>83</v>
      </c>
      <c r="R137" s="10" t="s">
        <v>83</v>
      </c>
      <c r="S137" s="10" t="s">
        <v>77</v>
      </c>
      <c r="U137" s="15" t="s">
        <v>83</v>
      </c>
      <c r="V137" s="38"/>
      <c r="W137" s="38" t="s">
        <v>84</v>
      </c>
      <c r="X137" s="154">
        <f>VLOOKUP($G137,'[6]sludge-cess'!$D$1:$W$65536,18,FALSE)*4.5</f>
        <v>13.5</v>
      </c>
      <c r="Y137" s="10" t="str">
        <f>VLOOKUP($G137,'[6]sludge-cess'!$D$1:$W$65536,20,FALSE)</f>
        <v>Weekly</v>
      </c>
      <c r="Z137" s="10" t="s">
        <v>77</v>
      </c>
      <c r="AB137" s="10" t="str">
        <f>VLOOKUP($D137,'[7]Primary and secondary disposa;'!$A$7:$BS$322,68,FALSE)</f>
        <v>AYLESFORD WTW</v>
      </c>
      <c r="AC137" s="152">
        <f>VLOOKUP($D137,'[7]Primary and secondary disposa;'!$A$7:$BS$322,69,FALSE)</f>
        <v>0.46821705426356525</v>
      </c>
      <c r="AD137" s="15" t="s">
        <v>85</v>
      </c>
      <c r="AE137" s="10" t="str">
        <f>VLOOKUP($D137,'[7]Primary and secondary disposa;'!$A$7:$BS$322,70,FALSE)</f>
        <v>GRAVESEND WTW</v>
      </c>
      <c r="AF137" s="152">
        <f>VLOOKUP($D137,'[7]Primary and secondary disposa;'!$A$7:$BS$322,71,FALSE)</f>
        <v>0.35038759689922455</v>
      </c>
      <c r="AG137" s="10"/>
    </row>
    <row r="138" spans="2:33">
      <c r="B138" s="141"/>
      <c r="D138" s="10" t="s">
        <v>342</v>
      </c>
      <c r="E138" s="135" t="s">
        <v>343</v>
      </c>
      <c r="F138" s="135">
        <v>1.345251907</v>
      </c>
      <c r="G138" s="112">
        <v>101814</v>
      </c>
      <c r="I138" s="88">
        <f>VLOOKUP(G138,'[1]TDS data'!$C$4:$H$367,6,FALSE)</f>
        <v>1715.9856501857023</v>
      </c>
      <c r="J138" s="10" t="s">
        <v>75</v>
      </c>
      <c r="K138" s="83">
        <v>0.03</v>
      </c>
      <c r="L138" s="10" t="s">
        <v>75</v>
      </c>
      <c r="M138" s="10" t="s">
        <v>76</v>
      </c>
      <c r="N138" s="10" t="str">
        <f>VLOOKUP(D138,[5]Sheet1!$A$2:$G$367,7,FALSE)</f>
        <v>SAS</v>
      </c>
      <c r="P138" s="10" t="str">
        <f>VLOOKUP(G138,'[3]All screens'!$C$4:$S$371,17,FALSE)</f>
        <v>Y</v>
      </c>
      <c r="Q138" s="10" t="s">
        <v>72</v>
      </c>
      <c r="R138" s="10" t="s">
        <v>72</v>
      </c>
      <c r="S138" s="10" t="s">
        <v>77</v>
      </c>
      <c r="U138" s="15" t="s">
        <v>83</v>
      </c>
      <c r="V138" s="10"/>
      <c r="W138" s="38" t="s">
        <v>84</v>
      </c>
      <c r="X138" s="154">
        <v>27</v>
      </c>
      <c r="Y138" s="10"/>
      <c r="Z138" s="10" t="s">
        <v>77</v>
      </c>
      <c r="AB138" s="10" t="s">
        <v>344</v>
      </c>
      <c r="AC138" s="152">
        <v>0.89643509507144814</v>
      </c>
      <c r="AD138" s="15" t="s">
        <v>113</v>
      </c>
      <c r="AE138" s="10" t="s">
        <v>345</v>
      </c>
      <c r="AF138" s="152">
        <v>8.9338744573977516E-2</v>
      </c>
      <c r="AG138" s="10"/>
    </row>
    <row r="139" spans="2:33">
      <c r="B139" s="141"/>
      <c r="D139" s="10" t="s">
        <v>346</v>
      </c>
      <c r="E139" s="135">
        <v>51.316108999999997</v>
      </c>
      <c r="F139" s="135">
        <v>1.3469009999999999</v>
      </c>
      <c r="G139" s="112">
        <v>110654</v>
      </c>
      <c r="I139" s="88">
        <f>VLOOKUP(G139,'[1]TDS data'!$C$4:$H$367,6,FALSE)</f>
        <v>1629.9095192398756</v>
      </c>
      <c r="J139" s="10" t="s">
        <v>75</v>
      </c>
      <c r="K139" s="83">
        <v>0.03</v>
      </c>
      <c r="L139" s="10" t="s">
        <v>75</v>
      </c>
      <c r="M139" s="10" t="s">
        <v>76</v>
      </c>
      <c r="N139" s="10" t="str">
        <f>VLOOKUP(D139,[5]Sheet1!$A$2:$G$367,7,FALSE)</f>
        <v>CSAS</v>
      </c>
      <c r="P139" s="10" t="str">
        <f>VLOOKUP(G139,'[3]All screens'!$C$4:$S$371,17,FALSE)</f>
        <v>Y</v>
      </c>
      <c r="Q139" s="10" t="s">
        <v>72</v>
      </c>
      <c r="R139" s="10" t="s">
        <v>72</v>
      </c>
      <c r="S139" s="10" t="s">
        <v>77</v>
      </c>
      <c r="U139" s="15" t="s">
        <v>83</v>
      </c>
      <c r="V139" s="10"/>
      <c r="W139" s="38" t="s">
        <v>84</v>
      </c>
      <c r="X139" s="154">
        <f>VLOOKUP($G139,'[6]sludge-cess'!$D$1:$W$65536,18,FALSE)*4.5</f>
        <v>27</v>
      </c>
      <c r="Y139" s="10" t="str">
        <f>VLOOKUP($G139,'[6]sludge-cess'!$D$1:$W$65536,20,FALSE)</f>
        <v>AD HOC</v>
      </c>
      <c r="Z139" s="10" t="s">
        <v>77</v>
      </c>
      <c r="AB139" s="10" t="s">
        <v>344</v>
      </c>
      <c r="AC139" s="152">
        <v>0.89643509507144814</v>
      </c>
      <c r="AD139" s="15" t="s">
        <v>113</v>
      </c>
      <c r="AE139" s="10" t="s">
        <v>345</v>
      </c>
      <c r="AF139" s="152">
        <v>8.9338744573977516E-2</v>
      </c>
      <c r="AG139" s="10"/>
    </row>
    <row r="140" spans="2:33">
      <c r="B140" s="141"/>
      <c r="D140" s="10" t="s">
        <v>347</v>
      </c>
      <c r="E140" s="135" t="s">
        <v>348</v>
      </c>
      <c r="F140" s="135">
        <v>1.03362913</v>
      </c>
      <c r="G140" s="112">
        <v>103282</v>
      </c>
      <c r="I140" s="88">
        <f>VLOOKUP(G140,'[1]TDS data'!$C$4:$H$367,6,FALSE)</f>
        <v>445.1104653941677</v>
      </c>
      <c r="J140" s="10" t="s">
        <v>75</v>
      </c>
      <c r="K140" s="83">
        <v>0.06</v>
      </c>
      <c r="L140" s="10" t="s">
        <v>75</v>
      </c>
      <c r="M140" s="10" t="s">
        <v>76</v>
      </c>
      <c r="N140" s="10" t="s">
        <v>248</v>
      </c>
      <c r="P140" s="10" t="str">
        <f>VLOOKUP(G140,'[3]All screens'!$C$4:$S$371,17,FALSE)</f>
        <v>Y</v>
      </c>
      <c r="Q140" s="10" t="s">
        <v>72</v>
      </c>
      <c r="R140" s="10" t="s">
        <v>83</v>
      </c>
      <c r="S140" s="10" t="s">
        <v>77</v>
      </c>
      <c r="U140" s="15" t="s">
        <v>83</v>
      </c>
      <c r="V140" s="38"/>
      <c r="W140" s="38" t="s">
        <v>84</v>
      </c>
      <c r="X140" s="154">
        <f>VLOOKUP($G140,'[6]sludge-cess'!$D$1:$W$65536,18,FALSE)*4.5</f>
        <v>27</v>
      </c>
      <c r="Y140" s="10" t="str">
        <f>VLOOKUP($G140,'[6]sludge-cess'!$D$1:$W$65536,20,FALSE)</f>
        <v>Weekly</v>
      </c>
      <c r="Z140" s="10" t="s">
        <v>77</v>
      </c>
      <c r="AB140" s="10" t="str">
        <f>VLOOKUP($D140,'[7]Primary and secondary disposa;'!$A$7:$BS$322,68,FALSE)</f>
        <v>ASHFORD WTW</v>
      </c>
      <c r="AC140" s="152">
        <f>VLOOKUP($D140,'[7]Primary and secondary disposa;'!$A$7:$BS$322,69,FALSE)</f>
        <v>0.5273916598528201</v>
      </c>
      <c r="AD140" s="15" t="s">
        <v>85</v>
      </c>
      <c r="AE140" s="10" t="str">
        <f>VLOOKUP($D140,'[7]Primary and secondary disposa;'!$A$7:$BS$322,70,FALSE)</f>
        <v>CANTERBURY WTW</v>
      </c>
      <c r="AF140" s="152">
        <f>VLOOKUP($D140,'[7]Primary and secondary disposa;'!$A$7:$BS$322,71,FALSE)</f>
        <v>0.45216680294358225</v>
      </c>
      <c r="AG140" s="10"/>
    </row>
    <row r="141" spans="2:33">
      <c r="B141" s="141"/>
      <c r="D141" s="10" t="s">
        <v>349</v>
      </c>
      <c r="E141" s="135" t="s">
        <v>350</v>
      </c>
      <c r="F141" s="135">
        <v>-1.5503229999999999</v>
      </c>
      <c r="G141" s="112">
        <v>100359</v>
      </c>
      <c r="I141" s="88">
        <f>VLOOKUP(G141,'[1]TDS data'!$C$4:$H$367,6,FALSE)</f>
        <v>74.06723550358052</v>
      </c>
      <c r="J141" s="10" t="s">
        <v>75</v>
      </c>
      <c r="K141" s="83">
        <f>VLOOKUP(D141,[4]Summary!$A$4:$D$341,4,FALSE)</f>
        <v>0.04</v>
      </c>
      <c r="L141" s="10" t="s">
        <v>75</v>
      </c>
      <c r="M141" s="10" t="s">
        <v>76</v>
      </c>
      <c r="N141" s="10" t="str">
        <f>VLOOKUP(D141,[5]Sheet1!$A$2:$G$367,7,FALSE)</f>
        <v>SB</v>
      </c>
      <c r="P141" s="10" t="str">
        <f>VLOOKUP(G141,'[3]All screens'!$C$4:$S$371,17,FALSE)</f>
        <v>Y</v>
      </c>
      <c r="Q141" s="10" t="s">
        <v>83</v>
      </c>
      <c r="R141" s="10" t="s">
        <v>83</v>
      </c>
      <c r="S141" s="10" t="s">
        <v>77</v>
      </c>
      <c r="U141" s="15" t="s">
        <v>83</v>
      </c>
      <c r="V141" s="38"/>
      <c r="W141" s="38" t="s">
        <v>84</v>
      </c>
      <c r="X141" s="154">
        <f>VLOOKUP($G141,'[6]sludge-cess'!$D$1:$W$65536,18,FALSE)*4.5</f>
        <v>13.5</v>
      </c>
      <c r="Y141" s="10" t="str">
        <f>VLOOKUP($G141,'[6]sludge-cess'!$D$1:$W$65536,20,FALSE)</f>
        <v>Weekly</v>
      </c>
      <c r="Z141" s="10" t="s">
        <v>77</v>
      </c>
      <c r="AB141" s="10" t="str">
        <f>VLOOKUP($D141,'[7]Primary and secondary disposa;'!$A$7:$BS$322,68,FALSE)</f>
        <v>SLOWHILL COPSE MARCHWOOD WTW</v>
      </c>
      <c r="AC141" s="152">
        <f>VLOOKUP($D141,'[7]Primary and secondary disposa;'!$A$7:$BS$322,69,FALSE)</f>
        <v>0.98461538461538456</v>
      </c>
      <c r="AD141" s="15" t="s">
        <v>85</v>
      </c>
      <c r="AE141" s="10" t="str">
        <f>VLOOKUP($D141,'[7]Primary and secondary disposa;'!$A$7:$BS$322,70,FALSE)</f>
        <v>BUDDS FARM HAVANT WTW</v>
      </c>
      <c r="AF141" s="152">
        <f>VLOOKUP($D141,'[7]Primary and secondary disposa;'!$A$7:$BS$322,71,FALSE)</f>
        <v>1.2307692307692342E-2</v>
      </c>
      <c r="AG141" s="10"/>
    </row>
    <row r="142" spans="2:33">
      <c r="B142" s="141"/>
      <c r="C142" s="14"/>
      <c r="D142" s="10" t="s">
        <v>351</v>
      </c>
      <c r="E142" s="135" t="s">
        <v>352</v>
      </c>
      <c r="F142" s="135">
        <v>1.1568101900000001</v>
      </c>
      <c r="G142" s="112">
        <v>102079</v>
      </c>
      <c r="H142" s="14"/>
      <c r="I142" s="88">
        <f>VLOOKUP(G142,'[1]TDS data'!$C$4:$H$367,6,FALSE)</f>
        <v>128.2046449686454</v>
      </c>
      <c r="J142" s="10" t="s">
        <v>75</v>
      </c>
      <c r="K142" s="83">
        <f>VLOOKUP(D142,[4]Summary!$A$4:$D$341,4,FALSE)</f>
        <v>3.4000000000000002E-2</v>
      </c>
      <c r="L142" s="10" t="s">
        <v>75</v>
      </c>
      <c r="M142" s="10" t="s">
        <v>76</v>
      </c>
      <c r="N142" s="10" t="str">
        <f>VLOOKUP(D142,[5]Sheet1!$A$2:$G$367,7,FALSE)</f>
        <v>SB</v>
      </c>
      <c r="O142" s="14"/>
      <c r="P142" s="10" t="str">
        <f>VLOOKUP(G142,'[3]All screens'!$C$4:$S$371,17,FALSE)</f>
        <v>Y</v>
      </c>
      <c r="Q142" s="10" t="s">
        <v>83</v>
      </c>
      <c r="R142" s="10" t="s">
        <v>83</v>
      </c>
      <c r="S142" s="10" t="s">
        <v>77</v>
      </c>
      <c r="T142" s="14"/>
      <c r="U142" s="15" t="s">
        <v>83</v>
      </c>
      <c r="V142" s="38"/>
      <c r="W142" s="38" t="s">
        <v>84</v>
      </c>
      <c r="X142" s="154">
        <f>VLOOKUP($G142,'[6]sludge-cess'!$D$1:$W$65536,18,FALSE)*4.5</f>
        <v>13.5</v>
      </c>
      <c r="Y142" s="10" t="str">
        <f>VLOOKUP($G142,'[6]sludge-cess'!$D$1:$W$65536,20,FALSE)</f>
        <v>Weekly</v>
      </c>
      <c r="Z142" s="10" t="s">
        <v>77</v>
      </c>
      <c r="AB142" s="10" t="str">
        <f>VLOOKUP($D142,'[7]Primary and secondary disposa;'!$A$7:$BS$322,68,FALSE)</f>
        <v>CANTERBURY WTW</v>
      </c>
      <c r="AC142" s="152">
        <f>VLOOKUP($D142,'[7]Primary and secondary disposa;'!$A$7:$BS$322,69,FALSE)</f>
        <v>0.82906911081186674</v>
      </c>
      <c r="AD142" s="15" t="s">
        <v>85</v>
      </c>
      <c r="AE142" s="10" t="str">
        <f>VLOOKUP($D142,'[7]Primary and secondary disposa;'!$A$7:$BS$322,70,FALSE)</f>
        <v>ASHFORD WTW</v>
      </c>
      <c r="AF142" s="152">
        <f>VLOOKUP($D142,'[7]Primary and secondary disposa;'!$A$7:$BS$322,71,FALSE)</f>
        <v>0.13535467616524083</v>
      </c>
      <c r="AG142" s="10"/>
    </row>
    <row r="143" spans="2:33">
      <c r="B143" s="141"/>
      <c r="C143" s="14"/>
      <c r="D143" s="10" t="s">
        <v>353</v>
      </c>
      <c r="E143" s="135" t="s">
        <v>354</v>
      </c>
      <c r="F143" s="135">
        <v>0.58727468000000005</v>
      </c>
      <c r="G143" s="112">
        <v>102818</v>
      </c>
      <c r="H143" s="14"/>
      <c r="I143" s="88">
        <f>VLOOKUP(G143,'[1]TDS data'!$C$4:$H$367,6,FALSE)</f>
        <v>45.377600122677791</v>
      </c>
      <c r="J143" s="10" t="s">
        <v>75</v>
      </c>
      <c r="K143" s="83">
        <f>VLOOKUP(D143,[4]Summary!$A$4:$D$341,4,FALSE)</f>
        <v>0.02</v>
      </c>
      <c r="L143" s="10" t="s">
        <v>75</v>
      </c>
      <c r="M143" s="10" t="s">
        <v>76</v>
      </c>
      <c r="N143" s="10" t="str">
        <f>VLOOKUP(D143,[5]Sheet1!$A$2:$G$367,7,FALSE)</f>
        <v>SB Cphos</v>
      </c>
      <c r="O143" s="14"/>
      <c r="P143" s="10" t="str">
        <f>VLOOKUP(G143,'[3]All screens'!$C$4:$S$371,17,FALSE)</f>
        <v>Y</v>
      </c>
      <c r="Q143" s="10" t="s">
        <v>83</v>
      </c>
      <c r="R143" s="10" t="s">
        <v>83</v>
      </c>
      <c r="S143" s="10" t="s">
        <v>77</v>
      </c>
      <c r="T143" s="14"/>
      <c r="U143" s="15" t="s">
        <v>83</v>
      </c>
      <c r="V143" s="38"/>
      <c r="W143" s="38" t="s">
        <v>84</v>
      </c>
      <c r="X143" s="154">
        <f>VLOOKUP($G143,'[6]sludge-cess'!$D$1:$W$65536,18,FALSE)*4.5</f>
        <v>18</v>
      </c>
      <c r="Y143" s="10" t="str">
        <f>VLOOKUP($G143,'[6]sludge-cess'!$D$1:$W$65536,20,FALSE)</f>
        <v>Weekly</v>
      </c>
      <c r="Z143" s="10" t="s">
        <v>77</v>
      </c>
      <c r="AB143" s="10" t="str">
        <f>VLOOKUP($D143,'[7]Primary and secondary disposa;'!$A$7:$BS$322,68,FALSE)</f>
        <v>ASHFORD WTW</v>
      </c>
      <c r="AC143" s="152">
        <f>VLOOKUP($D143,'[7]Primary and secondary disposa;'!$A$7:$BS$322,69,FALSE)</f>
        <v>0.65661997075609568</v>
      </c>
      <c r="AD143" s="38" t="s">
        <v>85</v>
      </c>
      <c r="AE143" s="10" t="str">
        <f>VLOOKUP($D143,'[7]Primary and secondary disposa;'!$A$7:$BS$322,70,FALSE)</f>
        <v>HAILSHAM NORTH WTW</v>
      </c>
      <c r="AF143" s="152">
        <f>VLOOKUP($D143,'[7]Primary and secondary disposa;'!$A$7:$BS$322,71,FALSE)</f>
        <v>0.34338002924390426</v>
      </c>
      <c r="AG143" s="10"/>
    </row>
    <row r="144" spans="2:33">
      <c r="B144" s="141"/>
      <c r="D144" s="10" t="s">
        <v>355</v>
      </c>
      <c r="E144" s="135" t="s">
        <v>356</v>
      </c>
      <c r="F144" s="135">
        <v>-1.3333078</v>
      </c>
      <c r="G144" s="112">
        <v>102274</v>
      </c>
      <c r="I144" s="88">
        <f>VLOOKUP(G144,'[1]TDS data'!$C$4:$H$367,6,FALSE)</f>
        <v>76.821669301521283</v>
      </c>
      <c r="J144" s="10" t="s">
        <v>75</v>
      </c>
      <c r="K144" s="83">
        <f>VLOOKUP(D144,[4]Summary!$A$4:$D$341,4,FALSE)</f>
        <v>0.04</v>
      </c>
      <c r="L144" s="10" t="s">
        <v>75</v>
      </c>
      <c r="M144" s="10" t="s">
        <v>76</v>
      </c>
      <c r="N144" s="10" t="str">
        <f>VLOOKUP(D144,[5]Sheet1!$A$2:$G$367,7,FALSE)</f>
        <v>SB</v>
      </c>
      <c r="P144" s="10" t="str">
        <f>VLOOKUP(G144,'[3]All screens'!$C$4:$S$371,17,FALSE)</f>
        <v>Y</v>
      </c>
      <c r="Q144" s="10" t="s">
        <v>72</v>
      </c>
      <c r="R144" s="10" t="s">
        <v>83</v>
      </c>
      <c r="S144" s="10" t="s">
        <v>77</v>
      </c>
      <c r="U144" s="15" t="s">
        <v>83</v>
      </c>
      <c r="V144" s="38"/>
      <c r="W144" s="38" t="s">
        <v>84</v>
      </c>
      <c r="X144" s="154">
        <f>VLOOKUP($G144,'[6]sludge-cess'!$D$1:$W$65536,18,FALSE)*4.5</f>
        <v>27</v>
      </c>
      <c r="Y144" s="10" t="str">
        <f>VLOOKUP($G144,'[6]sludge-cess'!$D$1:$W$65536,20,FALSE)</f>
        <v>Weekly</v>
      </c>
      <c r="Z144" s="10" t="s">
        <v>77</v>
      </c>
      <c r="AB144" s="10" t="str">
        <f>VLOOKUP($D144,'[7]Primary and secondary disposa;'!$A$7:$BS$322,68,FALSE)</f>
        <v>SLOWHILL COPSE MARCHWOOD WTW</v>
      </c>
      <c r="AC144" s="152">
        <f>VLOOKUP($D144,'[7]Primary and secondary disposa;'!$A$7:$BS$322,69,FALSE)</f>
        <v>0.60589540821823373</v>
      </c>
      <c r="AD144" s="15" t="s">
        <v>85</v>
      </c>
      <c r="AE144" s="10" t="str">
        <f>VLOOKUP($D144,'[7]Primary and secondary disposa;'!$A$7:$BS$322,70,FALSE)</f>
        <v>FULLERTON WTW</v>
      </c>
      <c r="AF144" s="152">
        <f>VLOOKUP($D144,'[7]Primary and secondary disposa;'!$A$7:$BS$322,71,FALSE)</f>
        <v>0.37057467301600966</v>
      </c>
      <c r="AG144" s="10"/>
    </row>
    <row r="145" spans="2:33">
      <c r="B145" s="141"/>
      <c r="D145" s="10" t="s">
        <v>357</v>
      </c>
      <c r="E145" s="135" t="s">
        <v>358</v>
      </c>
      <c r="F145" s="135">
        <v>0.32824542000000001</v>
      </c>
      <c r="G145" s="112">
        <v>102893</v>
      </c>
      <c r="I145" s="88">
        <f>VLOOKUP(G145,'[1]TDS data'!$C$4:$H$367,6,FALSE)</f>
        <v>46.723004150755735</v>
      </c>
      <c r="J145" s="10" t="s">
        <v>75</v>
      </c>
      <c r="K145" s="83">
        <f>VLOOKUP(D145,[4]Summary!$A$4:$D$341,4,FALSE)</f>
        <v>2.5000000000000001E-2</v>
      </c>
      <c r="L145" s="10" t="s">
        <v>75</v>
      </c>
      <c r="M145" s="10" t="s">
        <v>76</v>
      </c>
      <c r="N145" s="10" t="str">
        <f>VLOOKUP(D145,[5]Sheet1!$A$2:$G$367,7,FALSE)</f>
        <v>CSAS</v>
      </c>
      <c r="P145" s="10" t="str">
        <f>VLOOKUP(G145,'[3]All screens'!$C$4:$S$371,17,FALSE)</f>
        <v>Y</v>
      </c>
      <c r="Q145" s="10" t="s">
        <v>72</v>
      </c>
      <c r="R145" s="10" t="s">
        <v>83</v>
      </c>
      <c r="S145" s="10" t="s">
        <v>77</v>
      </c>
      <c r="U145" s="15" t="s">
        <v>83</v>
      </c>
      <c r="V145" s="38"/>
      <c r="W145" s="38" t="s">
        <v>84</v>
      </c>
      <c r="X145" s="154">
        <f>VLOOKUP($G145,'[6]sludge-cess'!$D$1:$W$65536,18,FALSE)*4.5</f>
        <v>18</v>
      </c>
      <c r="Y145" s="10" t="str">
        <f>VLOOKUP($G145,'[6]sludge-cess'!$D$1:$W$65536,20,FALSE)</f>
        <v>Weekly</v>
      </c>
      <c r="Z145" s="10" t="s">
        <v>77</v>
      </c>
      <c r="AB145" s="10" t="str">
        <f>VLOOKUP($D145,'[7]Primary and secondary disposa;'!$A$7:$BS$322,68,FALSE)</f>
        <v>AYLESFORD WTW</v>
      </c>
      <c r="AC145" s="152">
        <f>VLOOKUP($D145,'[7]Primary and secondary disposa;'!$A$7:$BS$322,69,FALSE)</f>
        <v>0.66380966454854406</v>
      </c>
      <c r="AD145" s="38" t="s">
        <v>85</v>
      </c>
      <c r="AE145" s="10" t="str">
        <f>VLOOKUP($D145,'[7]Primary and secondary disposa;'!$A$7:$BS$322,70,FALSE)</f>
        <v>ASHFORD WTW</v>
      </c>
      <c r="AF145" s="152">
        <f>VLOOKUP($D145,'[7]Primary and secondary disposa;'!$A$7:$BS$322,71,FALSE)</f>
        <v>0.23757450371902902</v>
      </c>
      <c r="AG145" s="10"/>
    </row>
    <row r="146" spans="2:33">
      <c r="B146" s="141"/>
      <c r="D146" s="10" t="s">
        <v>359</v>
      </c>
      <c r="E146" s="135" t="s">
        <v>360</v>
      </c>
      <c r="F146" s="135">
        <v>0.516022588</v>
      </c>
      <c r="G146" s="112">
        <v>102535</v>
      </c>
      <c r="I146" s="88">
        <f>VLOOKUP(G146,'[1]TDS data'!$C$4:$H$367,6,FALSE)</f>
        <v>657.69564850870972</v>
      </c>
      <c r="J146" s="10" t="s">
        <v>75</v>
      </c>
      <c r="K146" s="83">
        <f>VLOOKUP(D146,[4]Summary!$A$4:$D$341,4,FALSE)</f>
        <v>0.05</v>
      </c>
      <c r="L146" s="10" t="s">
        <v>75</v>
      </c>
      <c r="M146" s="10" t="s">
        <v>76</v>
      </c>
      <c r="N146" s="10" t="str">
        <f>VLOOKUP(D146,[5]Sheet1!$A$2:$G$367,7,FALSE)</f>
        <v>SB</v>
      </c>
      <c r="P146" s="10" t="str">
        <f>VLOOKUP(G146,'[3]All screens'!$C$4:$S$371,17,FALSE)</f>
        <v>Y</v>
      </c>
      <c r="Q146" s="10" t="s">
        <v>72</v>
      </c>
      <c r="R146" s="10" t="s">
        <v>83</v>
      </c>
      <c r="S146" s="10" t="s">
        <v>77</v>
      </c>
      <c r="U146" s="15" t="s">
        <v>83</v>
      </c>
      <c r="V146" s="38"/>
      <c r="W146" s="38" t="s">
        <v>84</v>
      </c>
      <c r="X146" s="154">
        <f>VLOOKUP($G146,'[6]sludge-cess'!$D$1:$W$65536,18,FALSE)*4.5</f>
        <v>27</v>
      </c>
      <c r="Y146" s="10" t="str">
        <f>VLOOKUP($G146,'[6]sludge-cess'!$D$1:$W$65536,20,FALSE)</f>
        <v>Weekly</v>
      </c>
      <c r="Z146" s="10" t="s">
        <v>77</v>
      </c>
      <c r="AB146" s="10" t="str">
        <f>VLOOKUP($D146,'[7]Primary and secondary disposa;'!$A$7:$BS$322,68,FALSE)</f>
        <v>QUEENBOROUGH WTW</v>
      </c>
      <c r="AC146" s="152">
        <f>VLOOKUP($D146,'[7]Primary and secondary disposa;'!$A$7:$BS$322,69,FALSE)</f>
        <v>0.38969261052875198</v>
      </c>
      <c r="AD146" s="15" t="s">
        <v>85</v>
      </c>
      <c r="AE146" s="10" t="str">
        <f>VLOOKUP($D146,'[7]Primary and secondary disposa;'!$A$7:$BS$322,70,FALSE)</f>
        <v>GRAVESEND WTW</v>
      </c>
      <c r="AF146" s="152">
        <f>VLOOKUP($D146,'[7]Primary and secondary disposa;'!$A$7:$BS$322,71,FALSE)</f>
        <v>0.2990321284319945</v>
      </c>
      <c r="AG146" s="10"/>
    </row>
    <row r="147" spans="2:33">
      <c r="B147" s="141"/>
      <c r="D147" s="10" t="s">
        <v>361</v>
      </c>
      <c r="E147" s="135" t="s">
        <v>362</v>
      </c>
      <c r="F147" s="135">
        <v>-1.1956841</v>
      </c>
      <c r="G147" s="112">
        <v>102292</v>
      </c>
      <c r="I147" s="88">
        <f>VLOOKUP(G147,'[1]TDS data'!$C$4:$H$367,6,FALSE)</f>
        <v>61.601777871327535</v>
      </c>
      <c r="J147" s="10" t="s">
        <v>75</v>
      </c>
      <c r="K147" s="83">
        <f>VLOOKUP(D147,[4]Summary!$A$4:$D$341,4,FALSE)</f>
        <v>0.04</v>
      </c>
      <c r="L147" s="10" t="s">
        <v>75</v>
      </c>
      <c r="M147" s="10" t="s">
        <v>76</v>
      </c>
      <c r="N147" s="10" t="str">
        <f>VLOOKUP(D147,[5]Sheet1!$A$2:$G$367,7,FALSE)</f>
        <v>SB</v>
      </c>
      <c r="P147" s="10" t="str">
        <f>VLOOKUP(G147,'[3]All screens'!$C$4:$S$371,17,FALSE)</f>
        <v>Y</v>
      </c>
      <c r="Q147" s="10" t="s">
        <v>72</v>
      </c>
      <c r="R147" s="10" t="s">
        <v>83</v>
      </c>
      <c r="S147" s="10" t="s">
        <v>77</v>
      </c>
      <c r="U147" s="15" t="s">
        <v>83</v>
      </c>
      <c r="V147" s="38"/>
      <c r="W147" s="38" t="s">
        <v>84</v>
      </c>
      <c r="X147" s="154">
        <f>VLOOKUP($G147,'[6]sludge-cess'!$D$1:$W$65536,18,FALSE)*4.5</f>
        <v>18</v>
      </c>
      <c r="Y147" s="10" t="str">
        <f>VLOOKUP($G147,'[6]sludge-cess'!$D$1:$W$65536,20,FALSE)</f>
        <v>Weekly</v>
      </c>
      <c r="Z147" s="10" t="s">
        <v>77</v>
      </c>
      <c r="AB147" s="10" t="str">
        <f>VLOOKUP($D147,'[7]Primary and secondary disposa;'!$A$7:$BS$322,68,FALSE)</f>
        <v>SLOWHILL COPSE MARCHWOOD WTW</v>
      </c>
      <c r="AC147" s="152">
        <f>VLOOKUP($D147,'[7]Primary and secondary disposa;'!$A$7:$BS$322,69,FALSE)</f>
        <v>0.93955897980871417</v>
      </c>
      <c r="AD147" s="38" t="s">
        <v>85</v>
      </c>
      <c r="AE147" s="10" t="str">
        <f>VLOOKUP($D147,'[7]Primary and secondary disposa;'!$A$7:$BS$322,70,FALSE)</f>
        <v>BUDDS FARM HAVANT WTW</v>
      </c>
      <c r="AF147" s="152">
        <f>VLOOKUP($D147,'[7]Primary and secondary disposa;'!$A$7:$BS$322,71,FALSE)</f>
        <v>4.8352816153028645E-2</v>
      </c>
      <c r="AG147" s="10"/>
    </row>
    <row r="148" spans="2:33">
      <c r="B148" s="141"/>
      <c r="D148" s="10" t="s">
        <v>363</v>
      </c>
      <c r="E148" s="135" t="s">
        <v>364</v>
      </c>
      <c r="F148" s="135">
        <v>0.3436921</v>
      </c>
      <c r="G148" s="112">
        <v>101645</v>
      </c>
      <c r="I148" s="88">
        <f>VLOOKUP(G148,'[1]TDS data'!$C$4:$H$367,6,FALSE)</f>
        <v>48.003615367229031</v>
      </c>
      <c r="J148" s="10" t="s">
        <v>75</v>
      </c>
      <c r="K148" s="83">
        <f>VLOOKUP(D148,[4]Summary!$A$4:$D$341,4,FALSE)</f>
        <v>0.04</v>
      </c>
      <c r="L148" s="10" t="s">
        <v>75</v>
      </c>
      <c r="M148" s="10" t="s">
        <v>76</v>
      </c>
      <c r="N148" s="10" t="str">
        <f>VLOOKUP(D148,[5]Sheet1!$A$2:$G$367,7,FALSE)</f>
        <v>SB Cphos</v>
      </c>
      <c r="P148" s="10" t="str">
        <f>VLOOKUP(G148,'[3]All screens'!$C$4:$S$371,17,FALSE)</f>
        <v>Y</v>
      </c>
      <c r="Q148" s="10" t="s">
        <v>83</v>
      </c>
      <c r="R148" s="10" t="s">
        <v>83</v>
      </c>
      <c r="S148" s="10" t="s">
        <v>77</v>
      </c>
      <c r="U148" s="15" t="s">
        <v>83</v>
      </c>
      <c r="V148" s="38"/>
      <c r="W148" s="38" t="s">
        <v>84</v>
      </c>
      <c r="X148" s="154">
        <v>18</v>
      </c>
      <c r="Y148" s="10" t="str">
        <f>VLOOKUP($G148,'[6]sludge-cess'!$D$1:$W$65536,20,FALSE)</f>
        <v>Weekly</v>
      </c>
      <c r="Z148" s="10" t="s">
        <v>77</v>
      </c>
      <c r="AB148" s="10" t="str">
        <f>VLOOKUP($D148,'[7]Primary and secondary disposa;'!$A$7:$BS$322,68,FALSE)</f>
        <v>HAILSHAM NORTH WTW</v>
      </c>
      <c r="AC148" s="152">
        <f>VLOOKUP($D148,'[7]Primary and secondary disposa;'!$A$7:$BS$322,69,FALSE)</f>
        <v>0.99386503067484666</v>
      </c>
      <c r="AD148" s="38" t="s">
        <v>85</v>
      </c>
      <c r="AE148" s="10" t="str">
        <f>VLOOKUP($D148,'[7]Primary and secondary disposa;'!$A$7:$BS$322,70,FALSE)</f>
        <v>ASHFORD WTW</v>
      </c>
      <c r="AF148" s="152">
        <f>VLOOKUP($D148,'[7]Primary and secondary disposa;'!$A$7:$BS$322,71,FALSE)</f>
        <v>6.1349693251533857E-3</v>
      </c>
      <c r="AG148" s="10"/>
    </row>
    <row r="149" spans="2:33">
      <c r="B149" s="141"/>
      <c r="D149" s="10" t="s">
        <v>365</v>
      </c>
      <c r="E149" s="135" t="s">
        <v>366</v>
      </c>
      <c r="F149" s="135">
        <v>-1.3827015</v>
      </c>
      <c r="G149" s="112">
        <v>102604</v>
      </c>
      <c r="I149" s="88">
        <f>VLOOKUP(G149,'[1]TDS data'!$C$4:$H$367,6,FALSE)</f>
        <v>1310.2997081260471</v>
      </c>
      <c r="J149" s="10" t="s">
        <v>75</v>
      </c>
      <c r="K149" s="83">
        <v>0.03</v>
      </c>
      <c r="L149" s="10" t="s">
        <v>75</v>
      </c>
      <c r="M149" s="10" t="s">
        <v>76</v>
      </c>
      <c r="N149" s="10" t="str">
        <f>VLOOKUP(D149,[5]Sheet1!$A$2:$G$367,7,FALSE)</f>
        <v>SAS</v>
      </c>
      <c r="P149" s="10" t="str">
        <f>VLOOKUP(G149,'[3]All screens'!$C$4:$S$371,17,FALSE)</f>
        <v>Y</v>
      </c>
      <c r="Q149" s="10" t="s">
        <v>72</v>
      </c>
      <c r="R149" s="10" t="s">
        <v>83</v>
      </c>
      <c r="S149" s="10" t="s">
        <v>77</v>
      </c>
      <c r="U149" s="15" t="s">
        <v>83</v>
      </c>
      <c r="V149" s="10"/>
      <c r="W149" s="38" t="s">
        <v>84</v>
      </c>
      <c r="X149" s="154">
        <f>VLOOKUP($G149,'[6]sludge-cess'!$D$1:$W$65536,18,FALSE)*4.5</f>
        <v>27</v>
      </c>
      <c r="Y149" s="10" t="str">
        <f>VLOOKUP($G149,'[6]sludge-cess'!$D$1:$W$65536,20,FALSE)</f>
        <v>AD HOC</v>
      </c>
      <c r="Z149" s="10" t="s">
        <v>77</v>
      </c>
      <c r="AB149" s="10" t="str">
        <f>VLOOKUP($D149,'[8]Primary and secondary locations'!$A$7:$AI$22,32,FALSE)</f>
        <v>MILLBROOK STC</v>
      </c>
      <c r="AC149" s="152">
        <f>VLOOKUP($D149,'[8]Primary and secondary locations'!$A$7:$AI$22,33,FALSE)</f>
        <v>0.71067643739673769</v>
      </c>
      <c r="AD149" s="15" t="s">
        <v>113</v>
      </c>
      <c r="AE149" s="10" t="str">
        <f>VLOOKUP($D149,'[8]Primary and secondary locations'!$A$7:$AI$22,34,FALSE)</f>
        <v>BUDDS FARM HAVANT STC</v>
      </c>
      <c r="AF149" s="152">
        <f>VLOOKUP($D149,'[8]Primary and secondary locations'!$A$7:$AI$22,35,FALSE)</f>
        <v>0.28932356260326231</v>
      </c>
      <c r="AG149" s="10"/>
    </row>
    <row r="150" spans="2:33">
      <c r="B150" s="141"/>
      <c r="D150" s="10" t="s">
        <v>367</v>
      </c>
      <c r="E150" s="135" t="s">
        <v>368</v>
      </c>
      <c r="F150" s="135">
        <v>-1.2266314</v>
      </c>
      <c r="G150" s="112">
        <v>102198</v>
      </c>
      <c r="I150" s="88">
        <f>VLOOKUP(G150,'[1]TDS data'!$C$4:$H$367,6,FALSE)</f>
        <v>62.415839853791958</v>
      </c>
      <c r="J150" s="10" t="s">
        <v>75</v>
      </c>
      <c r="K150" s="83">
        <f>VLOOKUP(D150,[4]Summary!$A$4:$D$341,4,FALSE)</f>
        <v>2.5000000000000001E-2</v>
      </c>
      <c r="L150" s="10" t="s">
        <v>75</v>
      </c>
      <c r="M150" s="10" t="s">
        <v>76</v>
      </c>
      <c r="N150" s="10" t="str">
        <f>VLOOKUP(D150,[5]Sheet1!$A$2:$G$367,7,FALSE)</f>
        <v>CSAS Cphos</v>
      </c>
      <c r="P150" s="10" t="str">
        <f>VLOOKUP(G150,'[3]All screens'!$C$4:$S$371,17,FALSE)</f>
        <v>Y</v>
      </c>
      <c r="Q150" s="10" t="s">
        <v>83</v>
      </c>
      <c r="R150" s="10" t="s">
        <v>83</v>
      </c>
      <c r="S150" s="10" t="s">
        <v>77</v>
      </c>
      <c r="U150" s="15" t="s">
        <v>83</v>
      </c>
      <c r="V150" s="38"/>
      <c r="W150" s="38" t="s">
        <v>84</v>
      </c>
      <c r="X150" s="154">
        <f>VLOOKUP($G150,'[6]sludge-cess'!$D$1:$W$65536,18,FALSE)*4.5</f>
        <v>13.5</v>
      </c>
      <c r="Y150" s="10" t="str">
        <f>VLOOKUP($G150,'[6]sludge-cess'!$D$1:$W$65536,20,FALSE)</f>
        <v>Weekly</v>
      </c>
      <c r="Z150" s="10" t="s">
        <v>77</v>
      </c>
      <c r="AB150" s="10" t="str">
        <f>VLOOKUP($D150,'[7]Primary and secondary disposa;'!$A$7:$BS$322,68,FALSE)</f>
        <v>SANDOWN NEW WTW</v>
      </c>
      <c r="AC150" s="152">
        <f>VLOOKUP($D150,'[7]Primary and secondary disposa;'!$A$7:$BS$322,69,FALSE)</f>
        <v>1</v>
      </c>
      <c r="AD150" s="38" t="s">
        <v>85</v>
      </c>
      <c r="AE150" s="10"/>
      <c r="AF150" s="152"/>
      <c r="AG150" s="10"/>
    </row>
    <row r="151" spans="2:33">
      <c r="B151" s="141"/>
      <c r="D151" s="10" t="s">
        <v>369</v>
      </c>
      <c r="E151" s="135" t="s">
        <v>370</v>
      </c>
      <c r="F151" s="135">
        <v>0.930844318</v>
      </c>
      <c r="G151" s="112">
        <v>103101</v>
      </c>
      <c r="I151" s="88">
        <f>VLOOKUP(G151,'[1]TDS data'!$C$4:$H$367,6,FALSE)</f>
        <v>37.51492391696577</v>
      </c>
      <c r="J151" s="10" t="s">
        <v>75</v>
      </c>
      <c r="K151" s="83">
        <f>VLOOKUP(D151,[4]Summary!$A$4:$D$341,4,FALSE)</f>
        <v>0.04</v>
      </c>
      <c r="L151" s="10" t="s">
        <v>75</v>
      </c>
      <c r="M151" s="10" t="s">
        <v>76</v>
      </c>
      <c r="N151" s="10" t="str">
        <f>VLOOKUP(D151,[5]Sheet1!$A$2:$G$367,7,FALSE)</f>
        <v>SB</v>
      </c>
      <c r="P151" s="10" t="str">
        <f>VLOOKUP(G151,'[3]All screens'!$C$4:$S$371,17,FALSE)</f>
        <v>Y</v>
      </c>
      <c r="Q151" s="10" t="s">
        <v>83</v>
      </c>
      <c r="R151" s="10" t="s">
        <v>83</v>
      </c>
      <c r="S151" s="10" t="s">
        <v>77</v>
      </c>
      <c r="U151" s="15" t="s">
        <v>83</v>
      </c>
      <c r="V151" s="38"/>
      <c r="W151" s="38" t="s">
        <v>84</v>
      </c>
      <c r="X151" s="154">
        <f>VLOOKUP($G151,'[6]sludge-cess'!$D$1:$W$65536,18,FALSE)*4.5</f>
        <v>13.5</v>
      </c>
      <c r="Y151" s="10" t="str">
        <f>VLOOKUP($G151,'[6]sludge-cess'!$D$1:$W$65536,20,FALSE)</f>
        <v>Fortnightly</v>
      </c>
      <c r="Z151" s="10" t="s">
        <v>77</v>
      </c>
      <c r="AB151" s="10" t="str">
        <f>VLOOKUP($D151,'[7]Primary and secondary disposa;'!$A$7:$BS$322,68,FALSE)</f>
        <v>ASHFORD WTW</v>
      </c>
      <c r="AC151" s="152">
        <f>VLOOKUP($D151,'[7]Primary and secondary disposa;'!$A$7:$BS$322,69,FALSE)</f>
        <v>0.93495934959349591</v>
      </c>
      <c r="AD151" s="38" t="s">
        <v>85</v>
      </c>
      <c r="AE151" s="10" t="str">
        <f>VLOOKUP($D151,'[7]Primary and secondary disposa;'!$A$7:$BS$322,70,FALSE)</f>
        <v>CANTERBURY WTW</v>
      </c>
      <c r="AF151" s="152">
        <f>VLOOKUP($D151,'[7]Primary and secondary disposa;'!$A$7:$BS$322,71,FALSE)</f>
        <v>4.0650406504065102E-2</v>
      </c>
      <c r="AG151" s="10"/>
    </row>
    <row r="176" spans="13:13">
      <c r="M176" s="145"/>
    </row>
  </sheetData>
  <protectedRanges>
    <protectedRange sqref="G36:H40 D36:E40 D35 H35 F11:Z11 D11:E15 G17:H20 H16 D17:E20 G22:H27 H21 D22:E27 G29:H29 H28 D29:E29 G31:H31 H30 D31:E31 G33:H34 H32 D33:E34 G43:H45 H41:H42 D43:E45 G47:H50 H46 D47:E50 G52:H57 H51 D52:E57 G59:H62 H58 D59:E62 G66:H69 D66:E69 G72:H98 H70:H71 D72:E98 G100:H103 H99 D100:E103 G105:H118 H104 D105:E118 G121:H122 H119:H120 D121:E122 G124:H128 H123 D124:E128 G130:H130 H129 D130:E130 G132:H142 H131 D132:E142 G144:H144 H143 D144:E144 H145 G13:H15 G146:H146 D146:E146 G149:H149 D149:E149 H147:H148 H150:H151 D152:Z1301 B12:B151 H63:H65 Z12:Z151 G12:Y12 I13:Y151 AB12:AG151" name="Range1"/>
    <protectedRange sqref="E35:F35" name="Range3"/>
    <protectedRange sqref="D16:F16" name="Range3_2"/>
    <protectedRange sqref="D21:F21" name="Range3_3"/>
    <protectedRange sqref="D28:F28" name="Range3_4"/>
    <protectedRange sqref="D30:F30" name="Range3_5"/>
    <protectedRange sqref="D32:F32" name="Range3_6"/>
    <protectedRange sqref="D41:F41" name="Range3_7"/>
    <protectedRange sqref="D42:F42" name="Range3_8"/>
    <protectedRange sqref="D46:F46" name="Range3_9"/>
    <protectedRange sqref="D51:F51" name="Range3_10"/>
    <protectedRange sqref="D58:F58" name="Range3_11"/>
    <protectedRange sqref="D63:F63" name="Range3_12"/>
    <protectedRange sqref="D64:F64" name="Range3_13"/>
    <protectedRange sqref="D70:F70" name="Range3_15"/>
    <protectedRange sqref="D71:F71" name="Range3_16"/>
    <protectedRange sqref="D99:F99" name="Range3_17"/>
    <protectedRange sqref="D104:F104" name="Range3_18"/>
    <protectedRange sqref="D119:F119" name="Range3_19"/>
    <protectedRange sqref="D120:F120" name="Range3_20"/>
    <protectedRange sqref="D123:F123" name="Range3_21"/>
    <protectedRange sqref="D129:F129" name="Range3_22"/>
    <protectedRange sqref="D131:F131" name="Range3_23"/>
    <protectedRange sqref="D143:F143" name="Range3_24"/>
    <protectedRange sqref="D145:F145" name="Range3_25"/>
    <protectedRange sqref="D147:F147" name="Range3_26"/>
    <protectedRange sqref="D148:F148" name="Range3_27"/>
    <protectedRange sqref="D150:F151" name="Range3_28"/>
    <protectedRange sqref="D65:F65" name="Range3_29"/>
  </protectedRanges>
  <autoFilter ref="D11:AG151" xr:uid="{00000000-0001-0000-0100-000000000000}"/>
  <mergeCells count="7">
    <mergeCell ref="B2:R2"/>
    <mergeCell ref="D5:G5"/>
    <mergeCell ref="I5:N5"/>
    <mergeCell ref="P5:S5"/>
    <mergeCell ref="U5:Z5"/>
    <mergeCell ref="D3:AG3"/>
    <mergeCell ref="AB5:AG5"/>
  </mergeCells>
  <pageMargins left="0.70866141732283472" right="0.70866141732283472" top="0.74803149606299213" bottom="0.74803149606299213" header="0.31496062992125984" footer="0.31496062992125984"/>
  <pageSetup paperSize="8" scale="36" fitToWidth="0" orientation="landscape" r:id="rId1"/>
  <headerFooter>
    <oddFooter>&amp;F</oddFooter>
  </headerFooter>
  <legacyDrawing r:id="rId2"/>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Dropdowns!$C$4:$C$5</xm:f>
          </x14:formula1>
          <xm:sqref>U12:U151 Q151:R151 Q12:R149</xm:sqref>
        </x14:dataValidation>
        <x14:dataValidation type="list" allowBlank="1" showInputMessage="1" showErrorMessage="1" xr:uid="{00000000-0002-0000-0100-000001000000}">
          <x14:formula1>
            <xm:f>Dropdowns!$B$4:$B$5</xm:f>
          </x14:formula1>
          <xm:sqref>J12:J151 L12:L151</xm:sqref>
        </x14:dataValidation>
        <x14:dataValidation type="list" allowBlank="1" showInputMessage="1" showErrorMessage="1" xr:uid="{00000000-0002-0000-0100-000002000000}">
          <x14:formula1>
            <xm:f>Dropdowns!$D$4:$D$8</xm:f>
          </x14:formula1>
          <xm:sqref>AD12:AD151 AG12:AG151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4"/>
    <pageSetUpPr fitToPage="1"/>
  </sheetPr>
  <dimension ref="B1:AT242"/>
  <sheetViews>
    <sheetView showGridLines="0" tabSelected="1" topLeftCell="A33" zoomScale="85" zoomScaleNormal="85" workbookViewId="0">
      <selection activeCell="A47" sqref="A47:XFD47"/>
    </sheetView>
  </sheetViews>
  <sheetFormatPr defaultRowHeight="14.25"/>
  <cols>
    <col min="1" max="1" width="4.375" customWidth="1"/>
    <col min="2" max="2" width="24.75" customWidth="1"/>
    <col min="3" max="3" width="3.5" customWidth="1"/>
    <col min="4" max="4" width="30" customWidth="1"/>
    <col min="5" max="5" width="17.625" customWidth="1"/>
    <col min="6" max="6" width="16.25" customWidth="1"/>
    <col min="7" max="7" width="14.125" style="44" customWidth="1"/>
    <col min="8" max="8" width="4.625" customWidth="1"/>
    <col min="9" max="9" width="24.25" customWidth="1"/>
    <col min="10" max="10" width="21.375" customWidth="1"/>
    <col min="41" max="45" width="9" style="98"/>
  </cols>
  <sheetData>
    <row r="1" spans="2:46" ht="20.25">
      <c r="B1" s="8" t="s">
        <v>371</v>
      </c>
      <c r="C1" s="8"/>
      <c r="D1" s="8"/>
      <c r="E1" s="8"/>
      <c r="F1" s="8"/>
      <c r="G1" s="116"/>
      <c r="H1" s="8"/>
      <c r="I1" s="8" t="str">
        <f>'Contact information'!C6</f>
        <v xml:space="preserve">Southern Water  </v>
      </c>
      <c r="J1" s="8"/>
      <c r="P1" s="25"/>
      <c r="Q1" s="25"/>
      <c r="R1" s="25"/>
      <c r="S1" s="25"/>
      <c r="T1" s="25"/>
      <c r="U1" s="25"/>
      <c r="V1" s="25"/>
      <c r="W1" s="25"/>
      <c r="X1" s="25"/>
      <c r="Y1" s="25"/>
      <c r="Z1" s="25"/>
      <c r="AA1" s="25"/>
      <c r="AB1" s="25"/>
      <c r="AS1" s="25"/>
    </row>
    <row r="2" spans="2:46" s="81" customFormat="1" ht="75.75" customHeight="1" thickBot="1">
      <c r="B2" s="106" t="s">
        <v>372</v>
      </c>
      <c r="C2" s="106"/>
      <c r="D2" s="106"/>
      <c r="E2" s="106"/>
      <c r="F2" s="106"/>
      <c r="G2" s="117"/>
      <c r="H2" s="106"/>
      <c r="I2" s="106"/>
      <c r="J2" s="106"/>
      <c r="AO2" s="99"/>
      <c r="AP2" s="99"/>
      <c r="AQ2" s="99"/>
      <c r="AR2" s="99"/>
      <c r="AS2" s="99"/>
    </row>
    <row r="3" spans="2:46" ht="107.1" customHeight="1">
      <c r="B3" s="11" t="s">
        <v>22</v>
      </c>
      <c r="D3" s="114" t="s">
        <v>373</v>
      </c>
      <c r="E3" s="115"/>
      <c r="F3" s="115"/>
      <c r="G3" s="118"/>
      <c r="H3" s="115"/>
      <c r="I3" s="115"/>
      <c r="J3" s="115"/>
    </row>
    <row r="4" spans="2:46" ht="15" customHeight="1" thickBot="1"/>
    <row r="5" spans="2:46" ht="47.45" customHeight="1" thickBot="1">
      <c r="D5" s="103" t="s">
        <v>23</v>
      </c>
      <c r="E5" s="104"/>
      <c r="F5" s="104"/>
      <c r="G5" s="105"/>
      <c r="I5" s="103" t="s">
        <v>24</v>
      </c>
      <c r="J5" s="105"/>
    </row>
    <row r="6" spans="2:46" s="52" customFormat="1" ht="22.15" customHeight="1" thickBot="1">
      <c r="B6" s="11" t="s">
        <v>28</v>
      </c>
      <c r="D6" s="11">
        <v>1</v>
      </c>
      <c r="E6" s="11">
        <v>2</v>
      </c>
      <c r="F6" s="11">
        <v>3</v>
      </c>
      <c r="G6" s="90">
        <v>4</v>
      </c>
      <c r="I6" s="11">
        <v>1</v>
      </c>
      <c r="J6" s="11">
        <v>2</v>
      </c>
      <c r="AO6" s="100"/>
      <c r="AP6" s="100"/>
      <c r="AQ6" s="100"/>
      <c r="AR6" s="100"/>
      <c r="AS6" s="100"/>
    </row>
    <row r="7" spans="2:46" s="52" customFormat="1" ht="99.75">
      <c r="B7" s="11" t="s">
        <v>29</v>
      </c>
      <c r="D7" s="48" t="s">
        <v>30</v>
      </c>
      <c r="E7" s="48" t="s">
        <v>374</v>
      </c>
      <c r="F7" s="48" t="s">
        <v>375</v>
      </c>
      <c r="G7" s="93" t="s">
        <v>33</v>
      </c>
      <c r="I7" s="48" t="s">
        <v>376</v>
      </c>
      <c r="J7" s="48" t="s">
        <v>39</v>
      </c>
      <c r="AO7" s="100"/>
      <c r="AP7" s="100"/>
      <c r="AQ7" s="100"/>
      <c r="AR7" s="100"/>
      <c r="AS7" s="100"/>
    </row>
    <row r="8" spans="2:46" s="52" customFormat="1">
      <c r="B8" s="12" t="s">
        <v>56</v>
      </c>
      <c r="D8" s="48" t="s">
        <v>57</v>
      </c>
      <c r="E8" s="45" t="s">
        <v>58</v>
      </c>
      <c r="F8" s="45" t="s">
        <v>59</v>
      </c>
      <c r="G8" s="119" t="s">
        <v>57</v>
      </c>
      <c r="I8" s="64" t="s">
        <v>60</v>
      </c>
      <c r="J8" s="48" t="s">
        <v>377</v>
      </c>
      <c r="AO8" s="100"/>
      <c r="AP8" s="100"/>
      <c r="AQ8" s="100"/>
      <c r="AR8" s="100"/>
      <c r="AS8" s="100"/>
    </row>
    <row r="9" spans="2:46" s="44" customFormat="1">
      <c r="B9" s="43" t="s">
        <v>69</v>
      </c>
      <c r="D9" s="46"/>
      <c r="E9" s="48" t="s">
        <v>70</v>
      </c>
      <c r="F9" s="48" t="s">
        <v>70</v>
      </c>
      <c r="G9" s="46"/>
      <c r="I9" s="48">
        <v>0</v>
      </c>
      <c r="J9" s="59"/>
      <c r="AO9" s="101"/>
      <c r="AP9" s="101"/>
      <c r="AQ9" s="101"/>
      <c r="AR9" s="101"/>
      <c r="AS9" s="101"/>
    </row>
    <row r="10" spans="2:46" s="52" customFormat="1" ht="24" customHeight="1" thickBot="1">
      <c r="B10" s="13" t="s">
        <v>71</v>
      </c>
      <c r="D10" s="45" t="s">
        <v>72</v>
      </c>
      <c r="E10" s="45" t="s">
        <v>72</v>
      </c>
      <c r="F10" s="45" t="s">
        <v>72</v>
      </c>
      <c r="G10" s="119" t="s">
        <v>72</v>
      </c>
      <c r="I10" s="45" t="s">
        <v>72</v>
      </c>
      <c r="J10" s="59"/>
      <c r="AI10" s="110"/>
      <c r="AJ10" s="110"/>
      <c r="AK10" s="110"/>
      <c r="AL10" s="110"/>
      <c r="AM10" s="110"/>
      <c r="AN10" s="110"/>
      <c r="AO10" s="110"/>
      <c r="AP10" s="110"/>
      <c r="AQ10" s="110"/>
      <c r="AR10" s="110"/>
      <c r="AS10" s="110"/>
      <c r="AT10" s="110"/>
    </row>
    <row r="11" spans="2:46" s="1" customFormat="1">
      <c r="G11" s="44"/>
      <c r="K11" s="109"/>
      <c r="L11" s="109"/>
      <c r="M11" s="109"/>
      <c r="N11" s="109"/>
      <c r="O11" s="109"/>
      <c r="P11" s="109"/>
      <c r="Q11" s="109"/>
      <c r="R11" s="109"/>
      <c r="S11" s="109"/>
      <c r="T11" s="109"/>
      <c r="U11" s="109"/>
      <c r="V11" s="109"/>
      <c r="W11" s="109"/>
      <c r="X11" s="109"/>
      <c r="Y11" s="109"/>
      <c r="Z11" s="109"/>
      <c r="AA11" s="109"/>
      <c r="AB11" s="109"/>
      <c r="AC11" s="109"/>
      <c r="AD11" s="109"/>
      <c r="AE11" s="109"/>
      <c r="AF11" s="109"/>
      <c r="AG11" s="109"/>
      <c r="AI11" s="109"/>
      <c r="AJ11" s="109"/>
      <c r="AK11" s="109"/>
      <c r="AL11" s="109"/>
      <c r="AM11" s="109"/>
      <c r="AN11" s="109"/>
      <c r="AO11" s="109" t="s">
        <v>378</v>
      </c>
      <c r="AP11" s="109" t="s">
        <v>379</v>
      </c>
      <c r="AQ11" s="109" t="s">
        <v>380</v>
      </c>
      <c r="AR11" s="109"/>
      <c r="AS11" s="109"/>
      <c r="AT11" s="109"/>
    </row>
    <row r="12" spans="2:46">
      <c r="D12" s="10" t="s">
        <v>381</v>
      </c>
      <c r="E12" s="135" t="s">
        <v>382</v>
      </c>
      <c r="F12" s="135">
        <v>0.15551922000000001</v>
      </c>
      <c r="G12" s="112">
        <v>100863</v>
      </c>
      <c r="H12" s="141"/>
      <c r="I12" s="112" t="s">
        <v>383</v>
      </c>
      <c r="J12" s="142" t="str">
        <f>VLOOKUP(D12,[2]Sheet1!$A$2:$G$366,7,FALSE)</f>
        <v xml:space="preserve">SB </v>
      </c>
      <c r="K12" s="108"/>
      <c r="L12" s="108"/>
      <c r="M12" s="108"/>
      <c r="N12" s="108"/>
      <c r="O12" s="108"/>
      <c r="P12" s="108"/>
      <c r="Q12" s="108"/>
      <c r="R12" s="108"/>
      <c r="S12" s="108"/>
      <c r="T12" s="108"/>
      <c r="U12" s="108"/>
      <c r="V12" s="108"/>
      <c r="W12" s="108"/>
      <c r="X12" s="108"/>
      <c r="Y12" s="108"/>
      <c r="Z12" s="108"/>
      <c r="AA12" s="108"/>
      <c r="AB12" s="108"/>
      <c r="AC12" s="108"/>
      <c r="AD12" s="108"/>
      <c r="AE12" s="108"/>
      <c r="AF12" s="108"/>
      <c r="AG12" s="108"/>
      <c r="AI12" s="108"/>
      <c r="AJ12" s="108"/>
      <c r="AK12" s="108"/>
      <c r="AL12" s="108"/>
      <c r="AM12" s="108"/>
      <c r="AN12" s="108"/>
      <c r="AO12" s="108">
        <f>VLOOKUP(G12,'[10]TDS data'!$C:$D,2,FALSE)</f>
        <v>831.75076994569406</v>
      </c>
      <c r="AP12" s="108">
        <f>VLOOKUP(G12,'[11]TDS data'!$C$4:$H$387,6,FALSE)</f>
        <v>14.797551941513044</v>
      </c>
      <c r="AQ12" s="108" t="str">
        <f>VLOOKUP(G12,'[12]cake or liquid'!$A:$E,5,FALSE)</f>
        <v>HAILSHAM NORTH WTW</v>
      </c>
      <c r="AR12" s="108"/>
      <c r="AS12" s="108" t="e">
        <f t="shared" ref="AS12:AS43" si="0">VLOOKUP(G12,$M$231:$P$242,4,FALSE)</f>
        <v>#N/A</v>
      </c>
      <c r="AT12" s="108"/>
    </row>
    <row r="13" spans="2:46">
      <c r="D13" s="10" t="s">
        <v>384</v>
      </c>
      <c r="E13" s="135" t="s">
        <v>385</v>
      </c>
      <c r="F13" s="135">
        <v>-0.54235429999999996</v>
      </c>
      <c r="G13" s="112">
        <v>100181</v>
      </c>
      <c r="H13" s="141"/>
      <c r="I13" s="112" t="s">
        <v>383</v>
      </c>
      <c r="J13" s="142" t="str">
        <f>VLOOKUP(D13,[2]Sheet1!$A$2:$G$366,7,FALSE)</f>
        <v xml:space="preserve">SB </v>
      </c>
      <c r="K13" s="108"/>
      <c r="L13" s="108"/>
      <c r="M13" s="108"/>
      <c r="N13" s="108"/>
      <c r="O13" s="108"/>
      <c r="P13" s="108"/>
      <c r="Q13" s="108"/>
      <c r="R13" s="108"/>
      <c r="S13" s="108"/>
      <c r="T13" s="108"/>
      <c r="U13" s="108"/>
      <c r="V13" s="108"/>
      <c r="W13" s="108"/>
      <c r="X13" s="108"/>
      <c r="Y13" s="108"/>
      <c r="Z13" s="108"/>
      <c r="AA13" s="108"/>
      <c r="AB13" s="108"/>
      <c r="AC13" s="108"/>
      <c r="AD13" s="108"/>
      <c r="AE13" s="108"/>
      <c r="AF13" s="108"/>
      <c r="AG13" s="108"/>
      <c r="AI13" s="108"/>
      <c r="AJ13" s="108"/>
      <c r="AK13" s="108"/>
      <c r="AL13" s="108"/>
      <c r="AM13" s="108"/>
      <c r="AN13" s="108"/>
      <c r="AO13" s="108">
        <f>VLOOKUP(G13,'[10]TDS data'!$C:$D,2,FALSE)</f>
        <v>501</v>
      </c>
      <c r="AP13" s="108">
        <f>VLOOKUP(G13,'[11]TDS data'!$C$4:$H$387,6,FALSE)</f>
        <v>10.618296385677372</v>
      </c>
      <c r="AQ13" s="108" t="str">
        <f>VLOOKUP(G13,'[12]cake or liquid'!$A:$E,5,FALSE)</f>
        <v>FORD WTW</v>
      </c>
      <c r="AR13" s="108"/>
      <c r="AS13" s="108" t="e">
        <f t="shared" si="0"/>
        <v>#N/A</v>
      </c>
      <c r="AT13" s="108"/>
    </row>
    <row r="14" spans="2:46">
      <c r="D14" s="10" t="s">
        <v>386</v>
      </c>
      <c r="E14" s="135" t="s">
        <v>387</v>
      </c>
      <c r="F14" s="135">
        <v>-0.16698560000000001</v>
      </c>
      <c r="G14" s="112">
        <v>101775</v>
      </c>
      <c r="H14" s="141"/>
      <c r="I14" s="112" t="s">
        <v>383</v>
      </c>
      <c r="J14" s="142" t="str">
        <f>VLOOKUP(D14,[2]Sheet1!$A$2:$G$366,7,FALSE)</f>
        <v>SAS Cphos</v>
      </c>
      <c r="K14" s="108"/>
      <c r="L14" s="108"/>
      <c r="M14" s="108"/>
      <c r="N14" s="108"/>
      <c r="O14" s="108"/>
      <c r="P14" s="108"/>
      <c r="Q14" s="108"/>
      <c r="R14" s="108"/>
      <c r="S14" s="108"/>
      <c r="T14" s="108"/>
      <c r="U14" s="108"/>
      <c r="V14" s="108"/>
      <c r="W14" s="108"/>
      <c r="X14" s="108"/>
      <c r="Y14" s="108"/>
      <c r="Z14" s="108"/>
      <c r="AA14" s="108"/>
      <c r="AB14" s="108"/>
      <c r="AC14" s="108"/>
      <c r="AD14" s="108"/>
      <c r="AE14" s="108"/>
      <c r="AF14" s="108"/>
      <c r="AG14" s="108"/>
      <c r="AI14" s="108"/>
      <c r="AJ14" s="108"/>
      <c r="AK14" s="108"/>
      <c r="AL14" s="108"/>
      <c r="AM14" s="108"/>
      <c r="AN14" s="108"/>
      <c r="AO14" s="108">
        <f>VLOOKUP(G14,'[10]TDS data'!$C:$D,2,FALSE)</f>
        <v>236</v>
      </c>
      <c r="AP14" s="108">
        <f>VLOOKUP(G14,'[11]TDS data'!$C$4:$H$387,6,FALSE)</f>
        <v>4.6670757258336382</v>
      </c>
      <c r="AQ14" s="108" t="str">
        <f>VLOOKUP(G14,'[12]cake or liquid'!$A:$E,5,FALSE)</f>
        <v>GODDARDS GREEN WTW</v>
      </c>
      <c r="AR14" s="108"/>
      <c r="AS14" s="108" t="e">
        <f t="shared" si="0"/>
        <v>#N/A</v>
      </c>
      <c r="AT14" s="108"/>
    </row>
    <row r="15" spans="2:46">
      <c r="D15" s="10" t="s">
        <v>388</v>
      </c>
      <c r="E15" s="135" t="s">
        <v>389</v>
      </c>
      <c r="F15" s="135">
        <v>0.79021865000000002</v>
      </c>
      <c r="G15" s="112">
        <v>101974</v>
      </c>
      <c r="H15" s="141"/>
      <c r="I15" s="112" t="s">
        <v>383</v>
      </c>
      <c r="J15" s="142" t="str">
        <f>VLOOKUP(D15,[2]Sheet1!$A$2:$G$366,7,FALSE)</f>
        <v>SB Cphos</v>
      </c>
      <c r="K15" s="108"/>
      <c r="L15" s="108"/>
      <c r="M15" s="108"/>
      <c r="N15" s="108"/>
      <c r="O15" s="108"/>
      <c r="P15" s="108"/>
      <c r="Q15" s="108"/>
      <c r="R15" s="108"/>
      <c r="S15" s="108"/>
      <c r="T15" s="108"/>
      <c r="U15" s="108"/>
      <c r="V15" s="108"/>
      <c r="W15" s="108"/>
      <c r="X15" s="108"/>
      <c r="Y15" s="108"/>
      <c r="Z15" s="108"/>
      <c r="AA15" s="108"/>
      <c r="AB15" s="108"/>
      <c r="AC15" s="108"/>
      <c r="AD15" s="108"/>
      <c r="AE15" s="108"/>
      <c r="AF15" s="108"/>
      <c r="AG15" s="108"/>
      <c r="AI15" s="108"/>
      <c r="AJ15" s="108"/>
      <c r="AK15" s="108"/>
      <c r="AL15" s="108"/>
      <c r="AM15" s="108"/>
      <c r="AN15" s="108"/>
      <c r="AO15" s="108">
        <f>VLOOKUP(G15,'[10]TDS data'!$C:$D,2,FALSE)</f>
        <v>531</v>
      </c>
      <c r="AP15" s="108">
        <f>VLOOKUP(G15,'[11]TDS data'!$C$4:$H$387,6,FALSE)</f>
        <v>14.642015789095463</v>
      </c>
      <c r="AQ15" s="108" t="str">
        <f>VLOOKUP(G15,'[12]cake or liquid'!$A:$E,5,FALSE)</f>
        <v>ASHFORD WTW</v>
      </c>
      <c r="AR15" s="108"/>
      <c r="AS15" s="108" t="e">
        <f t="shared" si="0"/>
        <v>#N/A</v>
      </c>
      <c r="AT15" s="108"/>
    </row>
    <row r="16" spans="2:46">
      <c r="D16" s="10" t="s">
        <v>390</v>
      </c>
      <c r="E16" s="135" t="s">
        <v>391</v>
      </c>
      <c r="F16" s="135">
        <v>-7.5745999999999994E-2</v>
      </c>
      <c r="G16" s="112">
        <v>101392</v>
      </c>
      <c r="H16" s="141"/>
      <c r="I16" s="112" t="s">
        <v>383</v>
      </c>
      <c r="J16" s="142" t="str">
        <f>VLOOKUP(D16,[2]Sheet1!$A$2:$G$366,7,FALSE)</f>
        <v>SAS Cphos</v>
      </c>
      <c r="K16" s="108"/>
      <c r="L16" s="108"/>
      <c r="M16" s="108"/>
      <c r="N16" s="108"/>
      <c r="O16" s="108"/>
      <c r="P16" s="108"/>
      <c r="Q16" s="108"/>
      <c r="R16" s="108"/>
      <c r="S16" s="108"/>
      <c r="T16" s="108"/>
      <c r="U16" s="108"/>
      <c r="V16" s="108"/>
      <c r="W16" s="108"/>
      <c r="X16" s="108"/>
      <c r="Y16" s="108"/>
      <c r="Z16" s="108"/>
      <c r="AA16" s="108"/>
      <c r="AB16" s="108"/>
      <c r="AC16" s="108"/>
      <c r="AD16" s="108"/>
      <c r="AE16" s="108"/>
      <c r="AF16" s="108"/>
      <c r="AG16" s="108"/>
      <c r="AI16" s="108"/>
      <c r="AJ16" s="108"/>
      <c r="AK16" s="108"/>
      <c r="AL16" s="108"/>
      <c r="AM16" s="108"/>
      <c r="AN16" s="108"/>
      <c r="AO16" s="108">
        <f>VLOOKUP(G16,'[10]TDS data'!$C:$D,2,FALSE)</f>
        <v>1346</v>
      </c>
      <c r="AP16" s="108">
        <f>VLOOKUP(G16,'[11]TDS data'!$C$4:$H$387,6,FALSE)</f>
        <v>25.038889818197337</v>
      </c>
      <c r="AQ16" s="108" t="str">
        <f>VLOOKUP(G16,'[12]cake or liquid'!$A:$E,5,FALSE)</f>
        <v>SCAYNES HILL WTW</v>
      </c>
      <c r="AR16" s="108"/>
      <c r="AS16" s="108" t="e">
        <f t="shared" si="0"/>
        <v>#N/A</v>
      </c>
      <c r="AT16" s="108"/>
    </row>
    <row r="17" spans="4:46">
      <c r="D17" s="10" t="s">
        <v>392</v>
      </c>
      <c r="E17" s="135" t="s">
        <v>393</v>
      </c>
      <c r="F17" s="135">
        <v>-1.2412285999999999</v>
      </c>
      <c r="G17" s="112">
        <v>100617</v>
      </c>
      <c r="H17" s="141"/>
      <c r="I17" s="112" t="s">
        <v>383</v>
      </c>
      <c r="J17" s="142" t="str">
        <f>VLOOKUP(D17,[2]Sheet1!$A$2:$G$366,7,FALSE)</f>
        <v xml:space="preserve">SB </v>
      </c>
      <c r="K17" s="108"/>
      <c r="L17" s="108"/>
      <c r="M17" s="108"/>
      <c r="N17" s="108"/>
      <c r="O17" s="108"/>
      <c r="P17" s="108"/>
      <c r="Q17" s="108"/>
      <c r="R17" s="108"/>
      <c r="S17" s="108"/>
      <c r="T17" s="108"/>
      <c r="U17" s="108"/>
      <c r="V17" s="108"/>
      <c r="W17" s="108"/>
      <c r="X17" s="108"/>
      <c r="Y17" s="108"/>
      <c r="Z17" s="108"/>
      <c r="AA17" s="108"/>
      <c r="AB17" s="108"/>
      <c r="AC17" s="108"/>
      <c r="AD17" s="108"/>
      <c r="AE17" s="108"/>
      <c r="AF17" s="108"/>
      <c r="AG17" s="108"/>
      <c r="AI17" s="108"/>
      <c r="AJ17" s="108"/>
      <c r="AK17" s="108"/>
      <c r="AL17" s="108"/>
      <c r="AM17" s="108"/>
      <c r="AN17" s="108"/>
      <c r="AO17" s="108">
        <f>VLOOKUP(G17,'[10]TDS data'!$C:$D,2,FALSE)</f>
        <v>16</v>
      </c>
      <c r="AP17" s="108">
        <f>VLOOKUP(G17,'[11]TDS data'!$C$4:$H$387,6,FALSE)</f>
        <v>1.5823002749966746</v>
      </c>
      <c r="AQ17" s="108" t="e">
        <f>VLOOKUP(G17,'[12]cake or liquid'!$A:$E,5,FALSE)</f>
        <v>#N/A</v>
      </c>
      <c r="AR17" s="108"/>
      <c r="AS17" s="108" t="e">
        <f t="shared" si="0"/>
        <v>#N/A</v>
      </c>
      <c r="AT17" s="108"/>
    </row>
    <row r="18" spans="4:46">
      <c r="D18" s="10" t="s">
        <v>394</v>
      </c>
      <c r="E18" s="135" t="s">
        <v>395</v>
      </c>
      <c r="F18" s="135">
        <v>-0.12750159999999999</v>
      </c>
      <c r="G18" s="112">
        <v>101834</v>
      </c>
      <c r="H18" s="141"/>
      <c r="I18" s="112" t="s">
        <v>383</v>
      </c>
      <c r="J18" s="142" t="str">
        <f>VLOOKUP(D18,[2]Sheet1!$A$2:$G$366,7,FALSE)</f>
        <v>SB Cphos</v>
      </c>
      <c r="K18" s="108"/>
      <c r="L18" s="108"/>
      <c r="M18" s="108"/>
      <c r="N18" s="108"/>
      <c r="O18" s="108"/>
      <c r="P18" s="108"/>
      <c r="Q18" s="108"/>
      <c r="R18" s="108"/>
      <c r="S18" s="108"/>
      <c r="T18" s="108"/>
      <c r="U18" s="108"/>
      <c r="V18" s="108"/>
      <c r="W18" s="108"/>
      <c r="X18" s="108"/>
      <c r="Y18" s="108"/>
      <c r="Z18" s="108"/>
      <c r="AA18" s="108"/>
      <c r="AB18" s="108"/>
      <c r="AC18" s="108"/>
      <c r="AD18" s="108"/>
      <c r="AE18" s="108"/>
      <c r="AF18" s="108"/>
      <c r="AG18" s="108"/>
      <c r="AI18" s="108"/>
      <c r="AJ18" s="108"/>
      <c r="AK18" s="108"/>
      <c r="AL18" s="108"/>
      <c r="AM18" s="108"/>
      <c r="AN18" s="108"/>
      <c r="AO18" s="108">
        <f>VLOOKUP(G18,'[10]TDS data'!$C:$D,2,FALSE)</f>
        <v>1560</v>
      </c>
      <c r="AP18" s="108">
        <f>VLOOKUP(G18,'[11]TDS data'!$C$4:$H$387,6,FALSE)</f>
        <v>38.209750377141418</v>
      </c>
      <c r="AQ18" s="108" t="str">
        <f>VLOOKUP(G18,'[12]cake or liquid'!$A:$E,5,FALSE)</f>
        <v>GODDARDS GREEN WTW</v>
      </c>
      <c r="AR18" s="108"/>
      <c r="AS18" s="108" t="e">
        <f t="shared" si="0"/>
        <v>#N/A</v>
      </c>
      <c r="AT18" s="108"/>
    </row>
    <row r="19" spans="4:46">
      <c r="D19" s="10" t="s">
        <v>396</v>
      </c>
      <c r="E19" s="135" t="s">
        <v>397</v>
      </c>
      <c r="F19" s="135">
        <v>-1.6021936000000001</v>
      </c>
      <c r="G19" s="112">
        <v>101124</v>
      </c>
      <c r="H19" s="141"/>
      <c r="I19" s="112" t="s">
        <v>383</v>
      </c>
      <c r="J19" s="142" t="str">
        <f>VLOOKUP(D19,[2]Sheet1!$A$2:$G$366,7,FALSE)</f>
        <v xml:space="preserve">SB </v>
      </c>
      <c r="K19" s="108"/>
      <c r="L19" s="108"/>
      <c r="M19" s="108"/>
      <c r="N19" s="108"/>
      <c r="O19" s="108"/>
      <c r="P19" s="108"/>
      <c r="Q19" s="108"/>
      <c r="R19" s="108"/>
      <c r="S19" s="108"/>
      <c r="T19" s="108"/>
      <c r="U19" s="108"/>
      <c r="V19" s="108"/>
      <c r="W19" s="108"/>
      <c r="X19" s="108"/>
      <c r="Y19" s="108"/>
      <c r="Z19" s="108"/>
      <c r="AA19" s="108"/>
      <c r="AB19" s="108"/>
      <c r="AC19" s="108"/>
      <c r="AD19" s="108"/>
      <c r="AE19" s="108"/>
      <c r="AF19" s="108"/>
      <c r="AG19" s="108"/>
      <c r="AI19" s="108"/>
      <c r="AJ19" s="108"/>
      <c r="AK19" s="108"/>
      <c r="AL19" s="108"/>
      <c r="AM19" s="108"/>
      <c r="AN19" s="108"/>
      <c r="AO19" s="108">
        <f>VLOOKUP(G19,'[10]TDS data'!$C:$D,2,FALSE)</f>
        <v>111.74566209145662</v>
      </c>
      <c r="AP19" s="108">
        <f>VLOOKUP(G19,'[11]TDS data'!$C$4:$H$387,6,FALSE)</f>
        <v>2.0543184834681822</v>
      </c>
      <c r="AQ19" s="108" t="str">
        <f>VLOOKUP(G19,'[12]cake or liquid'!$A:$E,5,FALSE)</f>
        <v>SLOWHILL COPSE MARCHWOOD WTW</v>
      </c>
      <c r="AR19" s="108"/>
      <c r="AS19" s="108" t="e">
        <f t="shared" si="0"/>
        <v>#N/A</v>
      </c>
      <c r="AT19" s="108"/>
    </row>
    <row r="20" spans="4:46">
      <c r="D20" s="10" t="s">
        <v>398</v>
      </c>
      <c r="E20" s="135" t="s">
        <v>399</v>
      </c>
      <c r="F20" s="135">
        <v>2.1749250000000001E-2</v>
      </c>
      <c r="G20" s="112">
        <v>102919</v>
      </c>
      <c r="H20" s="141"/>
      <c r="I20" s="112" t="s">
        <v>383</v>
      </c>
      <c r="J20" s="142" t="str">
        <f>VLOOKUP(D20,[2]Sheet1!$A$2:$G$366,7,FALSE)</f>
        <v xml:space="preserve">SB </v>
      </c>
      <c r="K20" s="108"/>
      <c r="L20" s="108"/>
      <c r="M20" s="108"/>
      <c r="N20" s="108"/>
      <c r="O20" s="108"/>
      <c r="P20" s="108"/>
      <c r="Q20" s="108"/>
      <c r="R20" s="108"/>
      <c r="S20" s="108"/>
      <c r="T20" s="108"/>
      <c r="U20" s="108"/>
      <c r="V20" s="108"/>
      <c r="W20" s="108"/>
      <c r="X20" s="108"/>
      <c r="Y20" s="108"/>
      <c r="Z20" s="108"/>
      <c r="AA20" s="108"/>
      <c r="AB20" s="108"/>
      <c r="AC20" s="108"/>
      <c r="AD20" s="108"/>
      <c r="AE20" s="108"/>
      <c r="AF20" s="108"/>
      <c r="AG20" s="108"/>
      <c r="AI20" s="108"/>
      <c r="AJ20" s="108"/>
      <c r="AK20" s="108"/>
      <c r="AL20" s="108"/>
      <c r="AM20" s="108"/>
      <c r="AN20" s="108"/>
      <c r="AO20" s="108">
        <f>VLOOKUP(G20,'[10]TDS data'!$C:$D,2,FALSE)</f>
        <v>21</v>
      </c>
      <c r="AP20" s="108">
        <f>VLOOKUP(G20,'[11]TDS data'!$C$4:$H$387,6,FALSE)</f>
        <v>0.42742513531795423</v>
      </c>
      <c r="AQ20" s="108" t="e">
        <f>VLOOKUP(G20,'[12]cake or liquid'!$A:$E,5,FALSE)</f>
        <v>#N/A</v>
      </c>
      <c r="AR20" s="108"/>
      <c r="AS20" s="108" t="e">
        <f t="shared" si="0"/>
        <v>#N/A</v>
      </c>
      <c r="AT20" s="108"/>
    </row>
    <row r="21" spans="4:46">
      <c r="D21" s="10" t="s">
        <v>400</v>
      </c>
      <c r="E21" s="135" t="s">
        <v>401</v>
      </c>
      <c r="F21" s="135">
        <v>-1.4061376000000001</v>
      </c>
      <c r="G21" s="112">
        <v>100122</v>
      </c>
      <c r="H21" s="141"/>
      <c r="I21" s="112" t="s">
        <v>383</v>
      </c>
      <c r="J21" s="142" t="str">
        <f>VLOOKUP(D21,[2]Sheet1!$A$2:$G$366,7,FALSE)</f>
        <v xml:space="preserve">SB </v>
      </c>
      <c r="K21" s="108"/>
      <c r="L21" s="108"/>
      <c r="M21" s="108"/>
      <c r="N21" s="108"/>
      <c r="O21" s="108"/>
      <c r="P21" s="108"/>
      <c r="Q21" s="108"/>
      <c r="R21" s="108"/>
      <c r="S21" s="108"/>
      <c r="T21" s="108"/>
      <c r="U21" s="108"/>
      <c r="V21" s="108"/>
      <c r="W21" s="108"/>
      <c r="X21" s="108"/>
      <c r="Y21" s="108"/>
      <c r="Z21" s="108"/>
      <c r="AA21" s="108"/>
      <c r="AB21" s="108"/>
      <c r="AC21" s="108"/>
      <c r="AD21" s="108"/>
      <c r="AE21" s="108"/>
      <c r="AF21" s="108"/>
      <c r="AG21" s="108"/>
      <c r="AI21" s="108"/>
      <c r="AJ21" s="108"/>
      <c r="AK21" s="108"/>
      <c r="AL21" s="108"/>
      <c r="AM21" s="108"/>
      <c r="AN21" s="108"/>
      <c r="AO21" s="108">
        <f>VLOOKUP(G21,'[10]TDS data'!$C:$D,2,FALSE)</f>
        <v>20</v>
      </c>
      <c r="AP21" s="108">
        <f>VLOOKUP(G21,'[11]TDS data'!$C$4:$H$387,6,FALSE)</f>
        <v>0.36253005025677665</v>
      </c>
      <c r="AQ21" s="108" t="str">
        <f>VLOOKUP(G21,'[12]cake or liquid'!$A:$E,5,FALSE)</f>
        <v>FULLERTON WTW</v>
      </c>
      <c r="AR21" s="108"/>
      <c r="AS21" s="108" t="e">
        <f t="shared" si="0"/>
        <v>#N/A</v>
      </c>
      <c r="AT21" s="108"/>
    </row>
    <row r="22" spans="4:46">
      <c r="D22" s="10" t="s">
        <v>402</v>
      </c>
      <c r="E22" s="135" t="s">
        <v>403</v>
      </c>
      <c r="F22" s="135">
        <v>-0.39579130000000001</v>
      </c>
      <c r="G22" s="112">
        <v>100827</v>
      </c>
      <c r="H22" s="141"/>
      <c r="I22" s="112" t="s">
        <v>383</v>
      </c>
      <c r="J22" s="142" t="str">
        <f>VLOOKUP(D22,[2]Sheet1!$A$2:$G$366,7,FALSE)</f>
        <v>SB Cphos</v>
      </c>
      <c r="K22" s="108"/>
      <c r="L22" s="108"/>
      <c r="M22" s="108"/>
      <c r="N22" s="108"/>
      <c r="O22" s="108"/>
      <c r="P22" s="108"/>
      <c r="Q22" s="108"/>
      <c r="R22" s="108"/>
      <c r="S22" s="108"/>
      <c r="T22" s="108"/>
      <c r="U22" s="108"/>
      <c r="V22" s="108"/>
      <c r="W22" s="108"/>
      <c r="X22" s="108"/>
      <c r="Y22" s="108"/>
      <c r="Z22" s="108"/>
      <c r="AA22" s="108"/>
      <c r="AB22" s="108"/>
      <c r="AC22" s="108"/>
      <c r="AD22" s="108"/>
      <c r="AE22" s="108"/>
      <c r="AF22" s="108"/>
      <c r="AG22" s="108"/>
      <c r="AI22" s="108"/>
      <c r="AJ22" s="108"/>
      <c r="AK22" s="108"/>
      <c r="AL22" s="108"/>
      <c r="AM22" s="108"/>
      <c r="AN22" s="108"/>
      <c r="AO22" s="108">
        <f>VLOOKUP(G22,'[10]TDS data'!$C:$D,2,FALSE)</f>
        <v>1170.5472147078722</v>
      </c>
      <c r="AP22" s="108">
        <f>VLOOKUP(G22,'[11]TDS data'!$C$4:$H$387,6,FALSE)</f>
        <v>26.72545281059843</v>
      </c>
      <c r="AQ22" s="108" t="str">
        <f>VLOOKUP(G22,'[12]cake or liquid'!$A:$E,5,FALSE)</f>
        <v>GODDARDS GREEN WTW</v>
      </c>
      <c r="AR22" s="108"/>
      <c r="AS22" s="108" t="e">
        <f t="shared" si="0"/>
        <v>#N/A</v>
      </c>
      <c r="AT22" s="108"/>
    </row>
    <row r="23" spans="4:46">
      <c r="D23" s="10" t="s">
        <v>404</v>
      </c>
      <c r="E23" s="135" t="s">
        <v>405</v>
      </c>
      <c r="F23" s="135">
        <v>-1.4321712</v>
      </c>
      <c r="G23" s="112">
        <v>100917</v>
      </c>
      <c r="H23" s="141"/>
      <c r="I23" s="112" t="s">
        <v>383</v>
      </c>
      <c r="J23" s="142" t="str">
        <f>VLOOKUP(D23,[2]Sheet1!$A$2:$G$366,7,FALSE)</f>
        <v xml:space="preserve">SAS </v>
      </c>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I23" s="108"/>
      <c r="AJ23" s="108"/>
      <c r="AK23" s="108"/>
      <c r="AL23" s="108"/>
      <c r="AM23" s="108"/>
      <c r="AN23" s="108"/>
      <c r="AO23" s="108">
        <f>VLOOKUP(G23,'[10]TDS data'!$C:$D,2,FALSE)</f>
        <v>58.0336</v>
      </c>
      <c r="AP23" s="108">
        <f>VLOOKUP(G23,'[11]TDS data'!$C$4:$H$387,6,FALSE)</f>
        <v>1.2733759491093404</v>
      </c>
      <c r="AQ23" s="108" t="e">
        <f>VLOOKUP(G23,'[12]cake or liquid'!$A:$E,5,FALSE)</f>
        <v>#N/A</v>
      </c>
      <c r="AR23" s="108"/>
      <c r="AS23" s="108" t="e">
        <f t="shared" si="0"/>
        <v>#N/A</v>
      </c>
      <c r="AT23" s="108"/>
    </row>
    <row r="24" spans="4:46">
      <c r="D24" s="10" t="s">
        <v>406</v>
      </c>
      <c r="E24" s="135" t="s">
        <v>407</v>
      </c>
      <c r="F24" s="135">
        <v>-1.4467661999999999</v>
      </c>
      <c r="G24" s="112">
        <v>100345</v>
      </c>
      <c r="H24" s="141"/>
      <c r="I24" s="112" t="s">
        <v>383</v>
      </c>
      <c r="J24" s="142" t="str">
        <f>VLOOKUP(D24,[2]Sheet1!$A$2:$G$366,7,FALSE)</f>
        <v xml:space="preserve">SAS </v>
      </c>
      <c r="K24" s="108"/>
      <c r="L24" s="108"/>
      <c r="M24" s="108"/>
      <c r="N24" s="108"/>
      <c r="O24" s="108"/>
      <c r="P24" s="108"/>
      <c r="Q24" s="108"/>
      <c r="R24" s="108"/>
      <c r="S24" s="108"/>
      <c r="T24" s="108"/>
      <c r="U24" s="108"/>
      <c r="V24" s="108"/>
      <c r="W24" s="108"/>
      <c r="X24" s="108"/>
      <c r="Y24" s="108"/>
      <c r="Z24" s="108"/>
      <c r="AA24" s="108"/>
      <c r="AB24" s="108"/>
      <c r="AC24" s="108"/>
      <c r="AD24" s="108"/>
      <c r="AE24" s="108"/>
      <c r="AF24" s="108"/>
      <c r="AG24" s="108"/>
      <c r="AI24" s="108"/>
      <c r="AJ24" s="108"/>
      <c r="AK24" s="108"/>
      <c r="AL24" s="108"/>
      <c r="AM24" s="108"/>
      <c r="AN24" s="108"/>
      <c r="AO24" s="108">
        <f>VLOOKUP(G24,'[10]TDS data'!$C:$D,2,FALSE)</f>
        <v>175.29968036529681</v>
      </c>
      <c r="AP24" s="108">
        <f>VLOOKUP(G24,'[11]TDS data'!$C$4:$H$387,6,FALSE)</f>
        <v>3.2226877247884351</v>
      </c>
      <c r="AQ24" s="108" t="str">
        <f>VLOOKUP(G24,'[12]cake or liquid'!$A:$E,5,FALSE)</f>
        <v>SLOWHILL COPSE MARCHWOOD WTW</v>
      </c>
      <c r="AR24" s="108"/>
      <c r="AS24" s="108" t="e">
        <f t="shared" si="0"/>
        <v>#N/A</v>
      </c>
      <c r="AT24" s="108"/>
    </row>
    <row r="25" spans="4:46">
      <c r="D25" s="10" t="s">
        <v>408</v>
      </c>
      <c r="E25" s="135" t="s">
        <v>409</v>
      </c>
      <c r="F25" s="135">
        <v>0.63994622000000001</v>
      </c>
      <c r="G25" s="112">
        <v>102476</v>
      </c>
      <c r="H25" s="141"/>
      <c r="I25" s="112" t="s">
        <v>383</v>
      </c>
      <c r="J25" s="142" t="str">
        <f>VLOOKUP(D25,[2]Sheet1!$A$2:$G$366,7,FALSE)</f>
        <v xml:space="preserve">SB </v>
      </c>
      <c r="K25" s="108"/>
      <c r="L25" s="108"/>
      <c r="M25" s="108"/>
      <c r="N25" s="108"/>
      <c r="O25" s="108"/>
      <c r="P25" s="108"/>
      <c r="Q25" s="108"/>
      <c r="R25" s="108"/>
      <c r="S25" s="108"/>
      <c r="T25" s="108"/>
      <c r="U25" s="108"/>
      <c r="V25" s="108"/>
      <c r="W25" s="108"/>
      <c r="X25" s="108"/>
      <c r="Y25" s="108"/>
      <c r="Z25" s="108"/>
      <c r="AA25" s="108"/>
      <c r="AB25" s="108"/>
      <c r="AC25" s="108"/>
      <c r="AD25" s="108"/>
      <c r="AE25" s="108"/>
      <c r="AF25" s="108"/>
      <c r="AG25" s="108"/>
      <c r="AI25" s="108"/>
      <c r="AJ25" s="108"/>
      <c r="AK25" s="108"/>
      <c r="AL25" s="108"/>
      <c r="AM25" s="108"/>
      <c r="AN25" s="108"/>
      <c r="AO25" s="108">
        <f>VLOOKUP(G25,'[10]TDS data'!$C:$D,2,FALSE)</f>
        <v>925.39753804576264</v>
      </c>
      <c r="AP25" s="108">
        <f>VLOOKUP(G25,'[11]TDS data'!$C$4:$H$387,6,FALSE)</f>
        <v>16.463607405707045</v>
      </c>
      <c r="AQ25" s="108" t="str">
        <f>VLOOKUP(G25,'[12]cake or liquid'!$A:$E,5,FALSE)</f>
        <v>ASHFORD WTW</v>
      </c>
      <c r="AR25" s="108"/>
      <c r="AS25" s="108" t="e">
        <f t="shared" si="0"/>
        <v>#N/A</v>
      </c>
      <c r="AT25" s="108"/>
    </row>
    <row r="26" spans="4:46">
      <c r="D26" s="10" t="s">
        <v>410</v>
      </c>
      <c r="E26" s="135" t="s">
        <v>411</v>
      </c>
      <c r="F26" s="135">
        <v>0.59399071000000003</v>
      </c>
      <c r="G26" s="112">
        <v>102983</v>
      </c>
      <c r="H26" s="141"/>
      <c r="I26" s="112" t="s">
        <v>383</v>
      </c>
      <c r="J26" s="142" t="str">
        <f>VLOOKUP(D26,[2]Sheet1!$A$2:$G$366,7,FALSE)</f>
        <v>SB Cphos</v>
      </c>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I26" s="108"/>
      <c r="AJ26" s="108"/>
      <c r="AK26" s="108"/>
      <c r="AL26" s="108"/>
      <c r="AM26" s="108"/>
      <c r="AN26" s="108"/>
      <c r="AO26" s="108">
        <f>VLOOKUP(G26,'[10]TDS data'!$C:$D,2,FALSE)</f>
        <v>686.89264845882644</v>
      </c>
      <c r="AP26" s="108">
        <f>VLOOKUP(G26,'[11]TDS data'!$C$4:$H$387,6,FALSE)</f>
        <v>12.220403047509754</v>
      </c>
      <c r="AQ26" s="108" t="str">
        <f>VLOOKUP(G26,'[12]cake or liquid'!$A:$E,5,FALSE)</f>
        <v>ASHFORD WTW</v>
      </c>
      <c r="AR26" s="108"/>
      <c r="AS26" s="108" t="e">
        <f t="shared" si="0"/>
        <v>#N/A</v>
      </c>
      <c r="AT26" s="108"/>
    </row>
    <row r="27" spans="4:46">
      <c r="D27" s="10" t="s">
        <v>412</v>
      </c>
      <c r="E27" s="135" t="s">
        <v>413</v>
      </c>
      <c r="F27" s="135">
        <v>0.17087364999999999</v>
      </c>
      <c r="G27" s="112">
        <v>102467</v>
      </c>
      <c r="H27" s="141"/>
      <c r="I27" s="112" t="s">
        <v>383</v>
      </c>
      <c r="J27" s="142" t="str">
        <f>VLOOKUP(D27,[2]Sheet1!$A$2:$G$366,7,FALSE)</f>
        <v xml:space="preserve">SAS </v>
      </c>
      <c r="K27" s="108"/>
      <c r="L27" s="108"/>
      <c r="M27" s="108"/>
      <c r="N27" s="108"/>
      <c r="O27" s="108"/>
      <c r="P27" s="108"/>
      <c r="Q27" s="108"/>
      <c r="R27" s="108"/>
      <c r="S27" s="108"/>
      <c r="T27" s="108"/>
      <c r="U27" s="108"/>
      <c r="V27" s="108"/>
      <c r="W27" s="108"/>
      <c r="X27" s="108"/>
      <c r="Y27" s="108"/>
      <c r="Z27" s="108"/>
      <c r="AA27" s="108"/>
      <c r="AB27" s="108"/>
      <c r="AC27" s="108"/>
      <c r="AD27" s="108"/>
      <c r="AE27" s="108"/>
      <c r="AF27" s="108"/>
      <c r="AG27" s="108"/>
      <c r="AO27" s="108">
        <f>VLOOKUP(G27,'[10]TDS data'!$C:$D,2,FALSE)</f>
        <v>302.91132424491326</v>
      </c>
      <c r="AP27" s="108">
        <f>VLOOKUP(G27,'[11]TDS data'!$C$4:$H$387,6,FALSE)</f>
        <v>4.9399620232464452</v>
      </c>
      <c r="AQ27" s="108" t="str">
        <f>VLOOKUP(G27,'[12]cake or liquid'!$A:$E,5,FALSE)</f>
        <v>HAILSHAM NORTH WTW</v>
      </c>
      <c r="AR27" s="108"/>
      <c r="AS27" s="108" t="e">
        <f t="shared" si="0"/>
        <v>#N/A</v>
      </c>
    </row>
    <row r="28" spans="4:46">
      <c r="D28" s="10" t="s">
        <v>414</v>
      </c>
      <c r="E28" s="135" t="s">
        <v>415</v>
      </c>
      <c r="F28" s="135">
        <v>0.74876275199999998</v>
      </c>
      <c r="G28" s="112">
        <v>102589</v>
      </c>
      <c r="H28" s="141"/>
      <c r="I28" s="112" t="s">
        <v>383</v>
      </c>
      <c r="J28" s="142" t="str">
        <f>VLOOKUP(D28,[2]Sheet1!$A$2:$G$366,7,FALSE)</f>
        <v>SB Cphos</v>
      </c>
      <c r="K28" s="108"/>
      <c r="L28" s="108"/>
      <c r="M28" s="108"/>
      <c r="N28" s="108"/>
      <c r="O28" s="108"/>
      <c r="P28" s="108"/>
      <c r="Q28" s="108"/>
      <c r="R28" s="108"/>
      <c r="S28" s="108"/>
      <c r="T28" s="108"/>
      <c r="U28" s="108"/>
      <c r="V28" s="108"/>
      <c r="W28" s="108"/>
      <c r="X28" s="108"/>
      <c r="Y28" s="108"/>
      <c r="Z28" s="108"/>
      <c r="AA28" s="108"/>
      <c r="AB28" s="108"/>
      <c r="AC28" s="108"/>
      <c r="AD28" s="108"/>
      <c r="AE28" s="108"/>
      <c r="AF28" s="108"/>
      <c r="AG28" s="108"/>
      <c r="AO28" s="108">
        <f>VLOOKUP(G28,'[10]TDS data'!$C:$D,2,FALSE)</f>
        <v>912.75356230455611</v>
      </c>
      <c r="AP28" s="108">
        <f>VLOOKUP(G28,'[11]TDS data'!$C$4:$H$387,6,FALSE)</f>
        <v>20.027681096855883</v>
      </c>
      <c r="AQ28" s="108" t="str">
        <f>VLOOKUP(G28,'[12]cake or liquid'!$A:$E,5,FALSE)</f>
        <v>ASHFORD WTW</v>
      </c>
      <c r="AR28" s="108"/>
      <c r="AS28" s="108" t="e">
        <f t="shared" si="0"/>
        <v>#N/A</v>
      </c>
    </row>
    <row r="29" spans="4:46">
      <c r="D29" s="10" t="s">
        <v>416</v>
      </c>
      <c r="E29" s="135" t="s">
        <v>417</v>
      </c>
      <c r="F29" s="135">
        <v>0.89939804999999995</v>
      </c>
      <c r="G29" s="112">
        <v>100333</v>
      </c>
      <c r="H29" s="141"/>
      <c r="I29" s="112" t="s">
        <v>383</v>
      </c>
      <c r="J29" s="142" t="str">
        <f>VLOOKUP(D29,[2]Sheet1!$A$2:$G$366,7,FALSE)</f>
        <v xml:space="preserve">SAS </v>
      </c>
      <c r="K29" s="108"/>
      <c r="AO29" s="108">
        <f>VLOOKUP(G29,'[10]TDS data'!$C:$D,2,FALSE)</f>
        <v>287.90511414025116</v>
      </c>
      <c r="AP29" s="108">
        <f>VLOOKUP(G29,'[11]TDS data'!$C$4:$H$387,6,FALSE)</f>
        <v>4.6952365801991229</v>
      </c>
      <c r="AQ29" s="108" t="str">
        <f>VLOOKUP(G29,'[12]cake or liquid'!$A:$E,5,FALSE)</f>
        <v>ASHFORD WTW</v>
      </c>
      <c r="AR29" s="108"/>
      <c r="AS29" s="108" t="e">
        <f t="shared" si="0"/>
        <v>#N/A</v>
      </c>
    </row>
    <row r="30" spans="4:46">
      <c r="D30" s="10" t="s">
        <v>418</v>
      </c>
      <c r="E30" s="135" t="s">
        <v>419</v>
      </c>
      <c r="F30" s="135">
        <v>0.16336734</v>
      </c>
      <c r="G30" s="112">
        <v>102856</v>
      </c>
      <c r="H30" s="141"/>
      <c r="I30" s="112" t="s">
        <v>383</v>
      </c>
      <c r="J30" s="142" t="str">
        <f>VLOOKUP(D30,[2]Sheet1!$A$2:$G$366,7,FALSE)</f>
        <v>SB Cphos</v>
      </c>
      <c r="K30" s="108"/>
      <c r="AO30" s="108">
        <f>VLOOKUP(G30,'[10]TDS data'!$C:$D,2,FALSE)</f>
        <v>1125.544601632831</v>
      </c>
      <c r="AP30" s="108">
        <f>VLOOKUP(G30,'[11]TDS data'!$C$4:$H$387,6,FALSE)</f>
        <v>25.6979716488148</v>
      </c>
      <c r="AQ30" s="108" t="str">
        <f>VLOOKUP(G30,'[12]cake or liquid'!$A:$E,5,FALSE)</f>
        <v>HAILSHAM NORTH WTW</v>
      </c>
      <c r="AR30" s="108"/>
      <c r="AS30" s="108" t="e">
        <f t="shared" si="0"/>
        <v>#N/A</v>
      </c>
    </row>
    <row r="31" spans="4:46">
      <c r="D31" s="10" t="s">
        <v>420</v>
      </c>
      <c r="E31" s="135" t="s">
        <v>421</v>
      </c>
      <c r="F31" s="135">
        <v>0.14634247</v>
      </c>
      <c r="G31" s="112">
        <v>102861</v>
      </c>
      <c r="H31" s="141"/>
      <c r="I31" s="112" t="s">
        <v>383</v>
      </c>
      <c r="J31" s="142" t="str">
        <f>VLOOKUP(D31,[2]Sheet1!$A$2:$G$366,7,FALSE)</f>
        <v xml:space="preserve">SB </v>
      </c>
      <c r="K31" s="108"/>
      <c r="AO31" s="108">
        <f>VLOOKUP(G31,'[10]TDS data'!$C:$D,2,FALSE)</f>
        <v>271.98205132999999</v>
      </c>
      <c r="AP31" s="108">
        <f>VLOOKUP(G31,'[11]TDS data'!$C$4:$H$387,6,FALSE)</f>
        <v>4.5968518975688246</v>
      </c>
      <c r="AQ31" s="108" t="str">
        <f>VLOOKUP(G31,'[12]cake or liquid'!$A:$E,5,FALSE)</f>
        <v>SCAYNES HILL WTW</v>
      </c>
      <c r="AR31" s="108"/>
      <c r="AS31" s="108" t="e">
        <f t="shared" si="0"/>
        <v>#N/A</v>
      </c>
    </row>
    <row r="32" spans="4:46">
      <c r="D32" s="10" t="s">
        <v>422</v>
      </c>
      <c r="E32" s="135" t="s">
        <v>423</v>
      </c>
      <c r="F32" s="135">
        <v>-0.23251350000000001</v>
      </c>
      <c r="G32" s="112">
        <v>101804</v>
      </c>
      <c r="H32" s="141"/>
      <c r="I32" s="112" t="s">
        <v>383</v>
      </c>
      <c r="J32" s="142" t="str">
        <f>VLOOKUP(D32,[2]Sheet1!$A$2:$G$366,7,FALSE)</f>
        <v>SB Cphos</v>
      </c>
      <c r="K32" s="108"/>
      <c r="AO32" s="108">
        <f>VLOOKUP(G32,'[10]TDS data'!$C:$D,2,FALSE)</f>
        <v>89.369999992000004</v>
      </c>
      <c r="AP32" s="108">
        <f>VLOOKUP(G32,'[11]TDS data'!$C$4:$H$387,6,FALSE)</f>
        <v>1.6429670683847812</v>
      </c>
      <c r="AQ32" s="108" t="str">
        <f>VLOOKUP(G32,'[12]cake or liquid'!$A:$E,5,FALSE)</f>
        <v>GODDARDS GREEN WTW</v>
      </c>
      <c r="AR32" s="108"/>
      <c r="AS32" s="108" t="e">
        <f t="shared" si="0"/>
        <v>#N/A</v>
      </c>
    </row>
    <row r="33" spans="4:45">
      <c r="D33" s="10" t="s">
        <v>424</v>
      </c>
      <c r="E33" s="135" t="s">
        <v>425</v>
      </c>
      <c r="F33" s="135">
        <v>-1.2841908</v>
      </c>
      <c r="G33" s="112">
        <v>100770</v>
      </c>
      <c r="H33" s="141"/>
      <c r="I33" s="112" t="s">
        <v>383</v>
      </c>
      <c r="J33" s="142" t="str">
        <f>VLOOKUP(D33,[2]Sheet1!$A$2:$G$366,7,FALSE)</f>
        <v xml:space="preserve">SB </v>
      </c>
      <c r="K33" s="108"/>
      <c r="AO33" s="108">
        <f>VLOOKUP(G33,'[10]TDS data'!$C:$D,2,FALSE)</f>
        <v>86.934155243141561</v>
      </c>
      <c r="AP33" s="108">
        <f>VLOOKUP(G33,'[11]TDS data'!$C$4:$H$387,6,FALSE)</f>
        <v>1.4693007664984072</v>
      </c>
      <c r="AQ33" s="108" t="str">
        <f>VLOOKUP(G33,'[12]cake or liquid'!$A:$E,5,FALSE)</f>
        <v>SANDOWN NEW WTW</v>
      </c>
      <c r="AR33" s="108"/>
      <c r="AS33" s="108" t="e">
        <f t="shared" si="0"/>
        <v>#N/A</v>
      </c>
    </row>
    <row r="34" spans="4:45">
      <c r="D34" s="10" t="s">
        <v>426</v>
      </c>
      <c r="E34" s="135" t="s">
        <v>427</v>
      </c>
      <c r="F34" s="135">
        <v>0.34942213500000002</v>
      </c>
      <c r="G34" s="112">
        <v>101757</v>
      </c>
      <c r="H34" s="141"/>
      <c r="I34" s="112" t="s">
        <v>383</v>
      </c>
      <c r="J34" s="142" t="str">
        <f>VLOOKUP(D34,[2]Sheet1!$A$2:$G$366,7,FALSE)</f>
        <v xml:space="preserve">SB </v>
      </c>
      <c r="K34" s="108"/>
      <c r="AO34" s="108">
        <f>VLOOKUP(G34,'[10]TDS data'!$C:$D,2,FALSE)</f>
        <v>62.697520210826482</v>
      </c>
      <c r="AP34" s="108">
        <f>VLOOKUP(G34,'[11]TDS data'!$C$4:$H$387,6,FALSE)</f>
        <v>1.1526234864607605</v>
      </c>
      <c r="AQ34" s="108" t="str">
        <f>VLOOKUP(G34,'[12]cake or liquid'!$A:$E,5,FALSE)</f>
        <v>HAILSHAM NORTH WTW</v>
      </c>
      <c r="AR34" s="108"/>
      <c r="AS34" s="108" t="e">
        <f t="shared" si="0"/>
        <v>#N/A</v>
      </c>
    </row>
    <row r="35" spans="4:45">
      <c r="D35" s="10" t="s">
        <v>428</v>
      </c>
      <c r="E35" s="135" t="s">
        <v>429</v>
      </c>
      <c r="F35" s="135">
        <v>-1.5447567</v>
      </c>
      <c r="G35" s="112">
        <v>101363</v>
      </c>
      <c r="H35" s="141"/>
      <c r="I35" s="112" t="s">
        <v>383</v>
      </c>
      <c r="J35" s="142" t="str">
        <f>VLOOKUP(D35,[2]Sheet1!$A$2:$G$366,7,FALSE)</f>
        <v>SB Cphos</v>
      </c>
      <c r="K35" s="108"/>
      <c r="AO35" s="108">
        <f>VLOOKUP(G35,'[10]TDS data'!$C:$D,2,FALSE)</f>
        <v>608.43612451251147</v>
      </c>
      <c r="AP35" s="108">
        <f>VLOOKUP(G35,'[11]TDS data'!$C$4:$H$387,6,FALSE)</f>
        <v>10.283365170009876</v>
      </c>
      <c r="AQ35" s="108" t="str">
        <f>VLOOKUP(G35,'[12]cake or liquid'!$A:$E,5,FALSE)</f>
        <v>SLOWHILL COPSE MARCHWOOD WTW</v>
      </c>
      <c r="AR35" s="108"/>
      <c r="AS35" s="108" t="e">
        <f t="shared" si="0"/>
        <v>#N/A</v>
      </c>
    </row>
    <row r="36" spans="4:45">
      <c r="D36" s="10" t="s">
        <v>430</v>
      </c>
      <c r="E36" s="135" t="s">
        <v>431</v>
      </c>
      <c r="F36" s="135">
        <v>0.58109427000000002</v>
      </c>
      <c r="G36" s="112">
        <v>102968</v>
      </c>
      <c r="H36" s="141"/>
      <c r="I36" s="112" t="s">
        <v>383</v>
      </c>
      <c r="J36" s="142" t="str">
        <f>VLOOKUP(D36,[2]Sheet1!$A$2:$G$366,7,FALSE)</f>
        <v xml:space="preserve">SB </v>
      </c>
      <c r="K36" s="108"/>
      <c r="AO36" s="108">
        <f>VLOOKUP(G36,'[10]TDS data'!$C:$D,2,FALSE)</f>
        <v>17.539817351598174</v>
      </c>
      <c r="AP36" s="108">
        <f>VLOOKUP(G36,'[11]TDS data'!$C$4:$H$387,6,FALSE)</f>
        <v>0.32244984107350755</v>
      </c>
      <c r="AQ36" s="108" t="str">
        <f>VLOOKUP(G36,'[12]cake or liquid'!$A:$E,5,FALSE)</f>
        <v>ASHFORD WTW</v>
      </c>
      <c r="AR36" s="108"/>
      <c r="AS36" s="108" t="e">
        <f t="shared" si="0"/>
        <v>#N/A</v>
      </c>
    </row>
    <row r="37" spans="4:45">
      <c r="D37" s="10" t="s">
        <v>432</v>
      </c>
      <c r="E37" s="135" t="s">
        <v>433</v>
      </c>
      <c r="F37" s="135">
        <v>-1.4028054999999999</v>
      </c>
      <c r="G37" s="112">
        <v>103252</v>
      </c>
      <c r="H37" s="141"/>
      <c r="I37" s="112" t="s">
        <v>383</v>
      </c>
      <c r="J37" s="142" t="str">
        <f>VLOOKUP(D37,[2]Sheet1!$A$2:$G$366,7,FALSE)</f>
        <v xml:space="preserve">SB </v>
      </c>
      <c r="K37" s="108"/>
      <c r="AO37" s="108">
        <f>VLOOKUP(G37,'[10]TDS data'!$C:$D,2,FALSE)</f>
        <v>1592.9667852778309</v>
      </c>
      <c r="AP37" s="108">
        <f>VLOOKUP(G37,'[11]TDS data'!$C$4:$H$387,6,FALSE)</f>
        <v>26.923219211931919</v>
      </c>
      <c r="AQ37" s="108" t="str">
        <f>VLOOKUP(G37,'[12]cake or liquid'!$A:$E,5,FALSE)</f>
        <v>SANDOWN NEW WTW</v>
      </c>
      <c r="AR37" s="108"/>
      <c r="AS37" s="108" t="e">
        <f t="shared" si="0"/>
        <v>#N/A</v>
      </c>
    </row>
    <row r="38" spans="4:45">
      <c r="D38" s="10" t="s">
        <v>434</v>
      </c>
      <c r="E38" s="135" t="s">
        <v>435</v>
      </c>
      <c r="F38" s="135">
        <v>-0.14167879999999999</v>
      </c>
      <c r="G38" s="112">
        <v>103260</v>
      </c>
      <c r="H38" s="141"/>
      <c r="I38" s="112" t="s">
        <v>383</v>
      </c>
      <c r="J38" s="142" t="str">
        <f>VLOOKUP(D38,[2]Sheet1!$A$2:$G$366,7,FALSE)</f>
        <v xml:space="preserve">SB </v>
      </c>
      <c r="K38" s="108"/>
      <c r="AO38" s="108">
        <f>VLOOKUP(G38,'[10]TDS data'!$C:$D,2,FALSE)</f>
        <v>150.66</v>
      </c>
      <c r="AP38" s="108">
        <f>VLOOKUP(G38,'[11]TDS data'!$C$4:$H$387,6,FALSE)</f>
        <v>2.769714876860343</v>
      </c>
      <c r="AQ38" s="108" t="str">
        <f>VLOOKUP(G38,'[12]cake or liquid'!$A:$E,5,FALSE)</f>
        <v>GODDARDS GREEN WTW</v>
      </c>
      <c r="AR38" s="108"/>
      <c r="AS38" s="108" t="e">
        <f t="shared" si="0"/>
        <v>#N/A</v>
      </c>
    </row>
    <row r="39" spans="4:45">
      <c r="D39" s="10" t="s">
        <v>436</v>
      </c>
      <c r="E39" s="135" t="s">
        <v>437</v>
      </c>
      <c r="F39" s="135">
        <v>0.83047976000000001</v>
      </c>
      <c r="G39" s="112">
        <v>103115</v>
      </c>
      <c r="H39" s="141"/>
      <c r="I39" s="112" t="s">
        <v>383</v>
      </c>
      <c r="J39" s="142" t="str">
        <f>VLOOKUP(D39,[2]Sheet1!$A$2:$G$366,7,FALSE)</f>
        <v xml:space="preserve">SAS </v>
      </c>
      <c r="K39" s="108"/>
      <c r="AO39" s="108">
        <f>VLOOKUP(G39,'[10]TDS data'!$C:$D,2,FALSE)</f>
        <v>381.16896546300001</v>
      </c>
      <c r="AP39" s="108">
        <f>VLOOKUP(G39,'[11]TDS data'!$C$4:$H$387,6,FALSE)</f>
        <v>7.0073632964312846</v>
      </c>
      <c r="AQ39" s="108" t="str">
        <f>VLOOKUP(G39,'[12]cake or liquid'!$A:$E,5,FALSE)</f>
        <v>ASHFORD WTW</v>
      </c>
      <c r="AR39" s="108"/>
      <c r="AS39" s="108" t="e">
        <f t="shared" si="0"/>
        <v>#N/A</v>
      </c>
    </row>
    <row r="40" spans="4:45" s="72" customFormat="1">
      <c r="D40" s="102" t="s">
        <v>438</v>
      </c>
      <c r="E40" s="155" t="s">
        <v>439</v>
      </c>
      <c r="F40" s="155">
        <v>-0.52786659999999996</v>
      </c>
      <c r="G40" s="113">
        <v>102879</v>
      </c>
      <c r="H40" s="141"/>
      <c r="I40" s="113" t="s">
        <v>383</v>
      </c>
      <c r="J40" s="142" t="str">
        <f>VLOOKUP(D40,[2]Sheet1!$A$2:$G$366,7,FALSE)</f>
        <v xml:space="preserve">SB </v>
      </c>
      <c r="K40" s="108"/>
      <c r="AO40" s="108">
        <f>VLOOKUP(G40,'[10]TDS data'!$C:$D,2,FALSE)</f>
        <v>172.60643833816437</v>
      </c>
      <c r="AP40" s="108">
        <f>VLOOKUP(G40,'[11]TDS data'!$C$4:$H$387,6,FALSE)</f>
        <v>3.1731754952017215</v>
      </c>
      <c r="AQ40" s="111" t="str">
        <f>VLOOKUP(G40,'[12]cake or liquid'!$A:$E,5,FALSE)</f>
        <v>FORD CESS WTW</v>
      </c>
      <c r="AR40" s="108"/>
      <c r="AS40" s="111" t="e">
        <f t="shared" si="0"/>
        <v>#N/A</v>
      </c>
    </row>
    <row r="41" spans="4:45">
      <c r="D41" s="10" t="s">
        <v>440</v>
      </c>
      <c r="E41" s="135" t="s">
        <v>441</v>
      </c>
      <c r="F41" s="135">
        <v>0.36126713999999999</v>
      </c>
      <c r="G41" s="112">
        <v>100476</v>
      </c>
      <c r="H41" s="141"/>
      <c r="I41" s="112" t="s">
        <v>383</v>
      </c>
      <c r="J41" s="142" t="str">
        <f>VLOOKUP(D41,[2]Sheet1!$A$2:$G$366,7,FALSE)</f>
        <v xml:space="preserve">SB </v>
      </c>
      <c r="K41" s="108"/>
      <c r="AO41" s="108">
        <f>VLOOKUP(G41,'[10]TDS data'!$C:$D,2,FALSE)</f>
        <v>546.84437881542465</v>
      </c>
      <c r="AP41" s="108">
        <f>VLOOKUP(G41,'[11]TDS data'!$C$4:$H$387,6,FALSE)</f>
        <v>10.053119682281526</v>
      </c>
      <c r="AQ41" s="108" t="str">
        <f>VLOOKUP(G41,'[12]cake or liquid'!$A:$E,5,FALSE)</f>
        <v>HAILSHAM NORTH WTW</v>
      </c>
      <c r="AR41" s="108"/>
      <c r="AS41" s="108" t="e">
        <f t="shared" si="0"/>
        <v>#N/A</v>
      </c>
    </row>
    <row r="42" spans="4:45">
      <c r="D42" s="10" t="s">
        <v>442</v>
      </c>
      <c r="E42" s="135" t="s">
        <v>443</v>
      </c>
      <c r="F42" s="135">
        <v>0.40033327000000002</v>
      </c>
      <c r="G42" s="112">
        <v>103185</v>
      </c>
      <c r="H42" s="141"/>
      <c r="I42" s="112" t="s">
        <v>383</v>
      </c>
      <c r="J42" s="142" t="str">
        <f>VLOOKUP(D42,[2]Sheet1!$A$2:$G$366,7,FALSE)</f>
        <v>SAS Cphos</v>
      </c>
      <c r="K42" s="108"/>
      <c r="AO42" s="108">
        <f>VLOOKUP(G42,'[10]TDS data'!$C:$D,2,FALSE)</f>
        <v>1383.3943110136986</v>
      </c>
      <c r="AP42" s="108">
        <f>VLOOKUP(G42,'[11]TDS data'!$C$4:$H$387,6,FALSE)</f>
        <v>22.560778724988904</v>
      </c>
      <c r="AQ42" s="108" t="str">
        <f>VLOOKUP(G42,'[12]cake or liquid'!$A:$E,5,FALSE)</f>
        <v>HAILSHAM NORTH WTW</v>
      </c>
      <c r="AR42" s="108"/>
      <c r="AS42" s="108" t="e">
        <f t="shared" si="0"/>
        <v>#N/A</v>
      </c>
    </row>
    <row r="43" spans="4:45">
      <c r="D43" s="10" t="s">
        <v>444</v>
      </c>
      <c r="E43" s="135" t="s">
        <v>445</v>
      </c>
      <c r="F43" s="135">
        <v>-0.55915870999999995</v>
      </c>
      <c r="G43" s="112">
        <v>101981</v>
      </c>
      <c r="H43" s="141"/>
      <c r="I43" s="112" t="s">
        <v>383</v>
      </c>
      <c r="J43" s="142" t="str">
        <f>VLOOKUP(D43,[2]Sheet1!$A$2:$G$366,7,FALSE)</f>
        <v xml:space="preserve">SB </v>
      </c>
      <c r="K43" s="108"/>
      <c r="AO43" s="108">
        <f>VLOOKUP(G43,'[10]TDS data'!$C:$D,2,FALSE)</f>
        <v>486.57397261373973</v>
      </c>
      <c r="AP43" s="108">
        <f>VLOOKUP(G43,'[11]TDS data'!$C$4:$H$387,6,FALSE)</f>
        <v>8.9451159607149346</v>
      </c>
      <c r="AQ43" s="108" t="str">
        <f>VLOOKUP(G43,'[12]cake or liquid'!$A:$E,5,FALSE)</f>
        <v>FORD WTW</v>
      </c>
      <c r="AR43" s="108"/>
      <c r="AS43" s="108" t="e">
        <f t="shared" si="0"/>
        <v>#N/A</v>
      </c>
    </row>
    <row r="44" spans="4:45">
      <c r="D44" s="10" t="s">
        <v>446</v>
      </c>
      <c r="E44" s="135" t="s">
        <v>447</v>
      </c>
      <c r="F44" s="135">
        <v>-1.4063015999999999</v>
      </c>
      <c r="G44" s="112">
        <v>103170</v>
      </c>
      <c r="H44" s="141"/>
      <c r="I44" s="112" t="s">
        <v>383</v>
      </c>
      <c r="J44" s="142" t="str">
        <f>VLOOKUP(D44,[2]Sheet1!$A$2:$G$366,7,FALSE)</f>
        <v>SB Cphos</v>
      </c>
      <c r="K44" s="108"/>
      <c r="AO44" s="108">
        <f>VLOOKUP(G44,'[10]TDS data'!$C:$D,2,FALSE)</f>
        <v>193.35963471719634</v>
      </c>
      <c r="AP44" s="108">
        <f>VLOOKUP(G44,'[11]TDS data'!$C$4:$H$387,6,FALSE)</f>
        <v>3.2680303697118189</v>
      </c>
      <c r="AQ44" s="108" t="str">
        <f>VLOOKUP(G44,'[12]cake or liquid'!$A:$E,5,FALSE)</f>
        <v>SANDOWN NEW WTW</v>
      </c>
      <c r="AR44" s="108"/>
      <c r="AS44" s="108" t="e">
        <f t="shared" ref="AS44:AS75" si="1">VLOOKUP(G44,$M$231:$P$242,4,FALSE)</f>
        <v>#N/A</v>
      </c>
    </row>
    <row r="45" spans="4:45">
      <c r="D45" s="10" t="s">
        <v>448</v>
      </c>
      <c r="E45" s="135" t="s">
        <v>449</v>
      </c>
      <c r="F45" s="135">
        <v>0.82826369</v>
      </c>
      <c r="G45" s="112">
        <v>102660</v>
      </c>
      <c r="H45" s="141"/>
      <c r="I45" s="112" t="s">
        <v>383</v>
      </c>
      <c r="J45" s="142" t="str">
        <f>VLOOKUP(D45,[2]Sheet1!$A$2:$G$366,7,FALSE)</f>
        <v xml:space="preserve">SB </v>
      </c>
      <c r="K45" s="108"/>
      <c r="AO45" s="108">
        <f>VLOOKUP(G45,'[10]TDS data'!$C:$D,2,FALSE)</f>
        <v>2793.5948199252739</v>
      </c>
      <c r="AP45" s="108">
        <f>VLOOKUP(G45,'[11]TDS data'!$C$4:$H$387,6,FALSE)</f>
        <v>51.357102964735319</v>
      </c>
      <c r="AQ45" s="108" t="str">
        <f>VLOOKUP(G45,'[12]cake or liquid'!$A:$E,5,FALSE)</f>
        <v>ASHFORD WTW</v>
      </c>
      <c r="AR45" s="108"/>
      <c r="AS45" s="108" t="e">
        <f t="shared" si="1"/>
        <v>#N/A</v>
      </c>
    </row>
    <row r="46" spans="4:45">
      <c r="D46" s="10" t="s">
        <v>450</v>
      </c>
      <c r="E46" s="135" t="s">
        <v>451</v>
      </c>
      <c r="F46" s="135">
        <v>-1.6090101999999999</v>
      </c>
      <c r="G46" s="112">
        <v>102595</v>
      </c>
      <c r="H46" s="141"/>
      <c r="I46" s="112" t="s">
        <v>383</v>
      </c>
      <c r="J46" s="142" t="str">
        <f>VLOOKUP(D46,[2]Sheet1!$A$2:$G$366,7,FALSE)</f>
        <v xml:space="preserve">SB </v>
      </c>
      <c r="K46" s="108"/>
      <c r="AO46" s="108">
        <f>VLOOKUP(G46,'[10]TDS data'!$C:$D,2,FALSE)</f>
        <v>41.049371475132418</v>
      </c>
      <c r="AP46" s="108">
        <f>VLOOKUP(G46,'[11]TDS data'!$C$4:$H$387,6,FALSE)</f>
        <v>0.7546465874182986</v>
      </c>
      <c r="AQ46" s="108" t="str">
        <f>VLOOKUP(G46,'[12]cake or liquid'!$A:$E,5,FALSE)</f>
        <v>SLOWHILL COPSE MARCHWOOD WTW</v>
      </c>
      <c r="AR46" s="108"/>
      <c r="AS46" s="108" t="e">
        <f t="shared" si="1"/>
        <v>#N/A</v>
      </c>
    </row>
    <row r="47" spans="4:45">
      <c r="D47" s="10" t="s">
        <v>452</v>
      </c>
      <c r="E47" s="135" t="s">
        <v>453</v>
      </c>
      <c r="F47" s="135">
        <v>0.43930767999999998</v>
      </c>
      <c r="G47" s="112">
        <v>100418</v>
      </c>
      <c r="H47" s="141"/>
      <c r="I47" s="112" t="s">
        <v>383</v>
      </c>
      <c r="J47" s="142" t="str">
        <f>VLOOKUP(D47,[2]Sheet1!$A$2:$G$366,7,FALSE)</f>
        <v>SB Cphos</v>
      </c>
      <c r="K47" s="108"/>
      <c r="AO47" s="108">
        <f>VLOOKUP(G47,'[10]TDS data'!$C:$D,2,FALSE)</f>
        <v>611.79274357176257</v>
      </c>
      <c r="AP47" s="108">
        <f>VLOOKUP(G47,'[11]TDS data'!$C$4:$H$387,6,FALSE)</f>
        <v>13.968200421778105</v>
      </c>
      <c r="AQ47" s="108" t="str">
        <f>VLOOKUP(G47,'[12]cake or liquid'!$A:$E,5,FALSE)</f>
        <v>HAILSHAM NORTH WTW</v>
      </c>
      <c r="AR47" s="108"/>
      <c r="AS47" s="108" t="e">
        <f t="shared" si="1"/>
        <v>#N/A</v>
      </c>
    </row>
    <row r="48" spans="4:45">
      <c r="D48" s="10" t="s">
        <v>454</v>
      </c>
      <c r="E48" s="135" t="s">
        <v>455</v>
      </c>
      <c r="F48" s="135">
        <v>-1.07562E-2</v>
      </c>
      <c r="G48" s="112">
        <v>100748</v>
      </c>
      <c r="H48" s="141"/>
      <c r="I48" s="112" t="s">
        <v>383</v>
      </c>
      <c r="J48" s="142" t="str">
        <f>VLOOKUP(D48,[2]Sheet1!$A$2:$G$366,7,FALSE)</f>
        <v xml:space="preserve">SB </v>
      </c>
      <c r="K48" s="108"/>
      <c r="AO48" s="108">
        <f>VLOOKUP(G48,'[10]TDS data'!$C:$D,2,FALSE)</f>
        <v>10.67</v>
      </c>
      <c r="AP48" s="108">
        <f>VLOOKUP(G48,'[11]TDS data'!$C$4:$H$387,6,FALSE)</f>
        <v>0.19615596532656221</v>
      </c>
      <c r="AQ48" s="108" t="e">
        <f>VLOOKUP(G48,'[12]cake or liquid'!$A:$E,5,FALSE)</f>
        <v>#N/A</v>
      </c>
      <c r="AR48" s="108"/>
      <c r="AS48" s="108" t="e">
        <f t="shared" si="1"/>
        <v>#N/A</v>
      </c>
    </row>
    <row r="49" spans="4:45">
      <c r="D49" s="10" t="s">
        <v>456</v>
      </c>
      <c r="E49" s="135" t="s">
        <v>457</v>
      </c>
      <c r="F49" s="135">
        <v>-1.3082163</v>
      </c>
      <c r="G49" s="112">
        <v>102137</v>
      </c>
      <c r="H49" s="141"/>
      <c r="I49" s="112" t="s">
        <v>383</v>
      </c>
      <c r="J49" s="142" t="str">
        <f>VLOOKUP(D49,[2]Sheet1!$A$2:$G$366,7,FALSE)</f>
        <v xml:space="preserve">SAS </v>
      </c>
      <c r="K49" s="108"/>
      <c r="AO49" s="108">
        <f>VLOOKUP(G49,'[10]TDS data'!$C:$D,2,FALSE)</f>
        <v>574.77958917109584</v>
      </c>
      <c r="AP49" s="108">
        <f>VLOOKUP(G49,'[11]TDS data'!$C$4:$H$387,6,FALSE)</f>
        <v>9.3736652114949415</v>
      </c>
      <c r="AQ49" s="108" t="str">
        <f>VLOOKUP(G49,'[12]cake or liquid'!$A:$E,5,FALSE)</f>
        <v>SANDOWN NEW WTW</v>
      </c>
      <c r="AR49" s="108"/>
      <c r="AS49" s="108" t="e">
        <f t="shared" si="1"/>
        <v>#N/A</v>
      </c>
    </row>
    <row r="50" spans="4:45">
      <c r="D50" s="10" t="s">
        <v>458</v>
      </c>
      <c r="E50" s="135" t="s">
        <v>459</v>
      </c>
      <c r="F50" s="135">
        <v>0.47497027000000003</v>
      </c>
      <c r="G50" s="112">
        <v>100316</v>
      </c>
      <c r="H50" s="141"/>
      <c r="I50" s="112" t="s">
        <v>383</v>
      </c>
      <c r="J50" s="142" t="str">
        <f>VLOOKUP(D50,[2]Sheet1!$A$2:$G$366,7,FALSE)</f>
        <v xml:space="preserve">SB </v>
      </c>
      <c r="K50" s="108"/>
      <c r="AO50" s="108">
        <f>VLOOKUP(G50,'[10]TDS data'!$C:$D,2,FALSE)</f>
        <v>266.02000003699999</v>
      </c>
      <c r="AP50" s="108">
        <f>VLOOKUP(G50,'[11]TDS data'!$C$4:$H$387,6,FALSE)</f>
        <v>4.4960854438061215</v>
      </c>
      <c r="AQ50" s="108" t="str">
        <f>VLOOKUP(G50,'[12]cake or liquid'!$A:$E,5,FALSE)</f>
        <v>AYLESFORD WTW</v>
      </c>
      <c r="AR50" s="108"/>
      <c r="AS50" s="108" t="e">
        <f t="shared" si="1"/>
        <v>#N/A</v>
      </c>
    </row>
    <row r="51" spans="4:45">
      <c r="D51" s="10" t="s">
        <v>460</v>
      </c>
      <c r="E51" s="135" t="s">
        <v>461</v>
      </c>
      <c r="F51" s="135">
        <v>0.14517947</v>
      </c>
      <c r="G51" s="112">
        <v>102871</v>
      </c>
      <c r="H51" s="141"/>
      <c r="I51" s="112" t="s">
        <v>383</v>
      </c>
      <c r="J51" s="142" t="str">
        <f>VLOOKUP(D51,[2]Sheet1!$A$2:$G$366,7,FALSE)</f>
        <v xml:space="preserve">SB </v>
      </c>
      <c r="K51" s="108"/>
      <c r="AO51" s="108">
        <f>VLOOKUP(G51,'[10]TDS data'!$C:$D,2,FALSE)</f>
        <v>27.615999995999999</v>
      </c>
      <c r="AP51" s="108">
        <f>VLOOKUP(G51,'[11]TDS data'!$C$4:$H$387,6,FALSE)</f>
        <v>0.46674646861475039</v>
      </c>
      <c r="AQ51" s="108" t="e">
        <f>VLOOKUP(G51,'[12]cake or liquid'!$A:$E,5,FALSE)</f>
        <v>#N/A</v>
      </c>
      <c r="AR51" s="108"/>
      <c r="AS51" s="108" t="e">
        <f t="shared" si="1"/>
        <v>#N/A</v>
      </c>
    </row>
    <row r="52" spans="4:45">
      <c r="D52" s="10" t="s">
        <v>462</v>
      </c>
      <c r="E52" s="135" t="s">
        <v>463</v>
      </c>
      <c r="F52" s="135">
        <v>0.14356793500000001</v>
      </c>
      <c r="G52" s="112">
        <v>102563</v>
      </c>
      <c r="H52" s="141"/>
      <c r="I52" s="112" t="s">
        <v>383</v>
      </c>
      <c r="J52" s="142" t="str">
        <f>VLOOKUP(D52,[2]Sheet1!$A$2:$G$366,7,FALSE)</f>
        <v xml:space="preserve">SB </v>
      </c>
      <c r="K52" s="108"/>
      <c r="AO52" s="108">
        <f>VLOOKUP(G52,'[10]TDS data'!$C:$D,2,FALSE)</f>
        <v>173.88698627536988</v>
      </c>
      <c r="AP52" s="108">
        <f>VLOOKUP(G52,'[11]TDS data'!$C$4:$H$387,6,FALSE)</f>
        <v>2.9389171782244392</v>
      </c>
      <c r="AQ52" s="108" t="e">
        <f>VLOOKUP(G52,'[12]cake or liquid'!$A:$E,5,FALSE)</f>
        <v>#N/A</v>
      </c>
      <c r="AR52" s="108"/>
      <c r="AS52" s="108" t="e">
        <f t="shared" si="1"/>
        <v>#N/A</v>
      </c>
    </row>
    <row r="53" spans="4:45">
      <c r="D53" s="10" t="s">
        <v>464</v>
      </c>
      <c r="E53" s="135" t="s">
        <v>465</v>
      </c>
      <c r="F53" s="135">
        <v>-1.4465794000000001</v>
      </c>
      <c r="G53" s="112">
        <v>102902</v>
      </c>
      <c r="H53" s="141"/>
      <c r="I53" s="112" t="s">
        <v>383</v>
      </c>
      <c r="J53" s="142" t="str">
        <f>VLOOKUP(D53,[2]Sheet1!$A$2:$G$366,7,FALSE)</f>
        <v>SB Cphos</v>
      </c>
      <c r="K53" s="108"/>
      <c r="AO53" s="108">
        <f>VLOOKUP(G53,'[10]TDS data'!$C:$D,2,FALSE)</f>
        <v>1241.9840784766211</v>
      </c>
      <c r="AP53" s="108">
        <f>VLOOKUP(G53,'[11]TDS data'!$C$4:$H$387,6,FALSE)</f>
        <v>27.251672388217461</v>
      </c>
      <c r="AQ53" s="108" t="str">
        <f>VLOOKUP(G53,'[12]cake or liquid'!$A:$E,5,FALSE)</f>
        <v>FULLERTON WTW</v>
      </c>
      <c r="AR53" s="108"/>
      <c r="AS53" s="108" t="e">
        <f t="shared" si="1"/>
        <v>#N/A</v>
      </c>
    </row>
    <row r="54" spans="4:45">
      <c r="D54" s="10" t="s">
        <v>466</v>
      </c>
      <c r="E54" s="135" t="s">
        <v>467</v>
      </c>
      <c r="F54" s="135">
        <v>0.97007295000000004</v>
      </c>
      <c r="G54" s="112">
        <v>100413</v>
      </c>
      <c r="H54" s="141"/>
      <c r="I54" s="112" t="s">
        <v>383</v>
      </c>
      <c r="J54" s="142" t="str">
        <f>VLOOKUP(D54,[2]Sheet1!$A$2:$G$366,7,FALSE)</f>
        <v xml:space="preserve">SB </v>
      </c>
      <c r="K54" s="108"/>
      <c r="AO54" s="108">
        <f>VLOOKUP(G54,'[10]TDS data'!$C:$D,2,FALSE)</f>
        <v>953.61347021163476</v>
      </c>
      <c r="AP54" s="108">
        <f>VLOOKUP(G54,'[11]TDS data'!$C$4:$H$387,6,FALSE)</f>
        <v>17.531112539622875</v>
      </c>
      <c r="AQ54" s="108" t="str">
        <f>VLOOKUP(G54,'[12]cake or liquid'!$A:$E,5,FALSE)</f>
        <v>ASHFORD WTW</v>
      </c>
      <c r="AR54" s="108"/>
      <c r="AS54" s="108" t="e">
        <f t="shared" si="1"/>
        <v>#N/A</v>
      </c>
    </row>
    <row r="55" spans="4:45">
      <c r="D55" s="10" t="s">
        <v>468</v>
      </c>
      <c r="E55" s="135" t="s">
        <v>469</v>
      </c>
      <c r="F55" s="135">
        <v>-1.2990259</v>
      </c>
      <c r="G55" s="112">
        <v>100796</v>
      </c>
      <c r="H55" s="141"/>
      <c r="I55" s="112" t="s">
        <v>383</v>
      </c>
      <c r="J55" s="142" t="str">
        <f>VLOOKUP(D55,[2]Sheet1!$A$2:$G$366,7,FALSE)</f>
        <v xml:space="preserve">SAS </v>
      </c>
      <c r="K55" s="108"/>
      <c r="AO55" s="108">
        <f>VLOOKUP(G55,'[10]TDS data'!$C:$D,2,FALSE)</f>
        <v>351.270000041</v>
      </c>
      <c r="AP55" s="108">
        <f>VLOOKUP(G55,'[11]TDS data'!$C$4:$H$387,6,FALSE)</f>
        <v>5.9369217871229596</v>
      </c>
      <c r="AQ55" s="108" t="str">
        <f>VLOOKUP(G55,'[12]cake or liquid'!$A:$E,5,FALSE)</f>
        <v>SANDOWN NEW WTW</v>
      </c>
      <c r="AR55" s="108"/>
      <c r="AS55" s="108" t="e">
        <f t="shared" si="1"/>
        <v>#N/A</v>
      </c>
    </row>
    <row r="56" spans="4:45">
      <c r="D56" s="10" t="s">
        <v>470</v>
      </c>
      <c r="E56" s="135" t="s">
        <v>471</v>
      </c>
      <c r="F56" s="135">
        <v>-0.46076929999999999</v>
      </c>
      <c r="G56" s="112">
        <v>102647</v>
      </c>
      <c r="H56" s="141"/>
      <c r="I56" s="112" t="s">
        <v>383</v>
      </c>
      <c r="J56" s="142" t="str">
        <f>VLOOKUP(D56,[2]Sheet1!$A$2:$G$366,7,FALSE)</f>
        <v xml:space="preserve">SB </v>
      </c>
      <c r="K56" s="108"/>
      <c r="AO56" s="108">
        <f>VLOOKUP(G56,'[10]TDS data'!$C:$D,2,FALSE)</f>
        <v>553.51000005599997</v>
      </c>
      <c r="AP56" s="108">
        <f>VLOOKUP(G56,'[11]TDS data'!$C$4:$H$387,6,FALSE)</f>
        <v>10.175659641882865</v>
      </c>
      <c r="AQ56" s="108" t="str">
        <f>VLOOKUP(G56,'[12]cake or liquid'!$A:$E,5,FALSE)</f>
        <v>FORD WTW</v>
      </c>
      <c r="AR56" s="108"/>
      <c r="AS56" s="108" t="e">
        <f t="shared" si="1"/>
        <v>#N/A</v>
      </c>
    </row>
    <row r="57" spans="4:45">
      <c r="D57" s="10" t="s">
        <v>472</v>
      </c>
      <c r="E57" s="135" t="s">
        <v>473</v>
      </c>
      <c r="F57" s="135">
        <v>-0.35470689999999999</v>
      </c>
      <c r="G57" s="112">
        <v>100802</v>
      </c>
      <c r="H57" s="141"/>
      <c r="I57" s="112" t="s">
        <v>383</v>
      </c>
      <c r="J57" s="142" t="str">
        <f>VLOOKUP(D57,[2]Sheet1!$A$2:$G$366,7,FALSE)</f>
        <v xml:space="preserve">SB </v>
      </c>
      <c r="K57" s="108"/>
      <c r="AO57" s="108">
        <f>VLOOKUP(G57,'[10]TDS data'!$C:$D,2,FALSE)</f>
        <v>147.32000000100001</v>
      </c>
      <c r="AP57" s="108">
        <f>VLOOKUP(G57,'[11]TDS data'!$C$4:$H$387,6,FALSE)</f>
        <v>2.4899004116002095</v>
      </c>
      <c r="AQ57" s="108" t="str">
        <f>VLOOKUP(G57,'[12]cake or liquid'!$A:$E,5,FALSE)</f>
        <v>HORSHAM NEW WTW</v>
      </c>
      <c r="AR57" s="108"/>
      <c r="AS57" s="108" t="e">
        <f t="shared" si="1"/>
        <v>#N/A</v>
      </c>
    </row>
    <row r="58" spans="4:45">
      <c r="D58" s="10" t="s">
        <v>474</v>
      </c>
      <c r="E58" s="135" t="s">
        <v>475</v>
      </c>
      <c r="F58" s="135">
        <v>-0.54800139999999997</v>
      </c>
      <c r="G58" s="112">
        <v>101894</v>
      </c>
      <c r="H58" s="141"/>
      <c r="I58" s="112" t="s">
        <v>383</v>
      </c>
      <c r="J58" s="142" t="str">
        <f>VLOOKUP(D58,[2]Sheet1!$A$2:$G$366,7,FALSE)</f>
        <v>SB Cphos</v>
      </c>
      <c r="K58" s="108"/>
      <c r="AO58" s="108">
        <f>VLOOKUP(G58,'[10]TDS data'!$C:$D,2,FALSE)</f>
        <v>859.60118115033788</v>
      </c>
      <c r="AP58" s="108">
        <f>VLOOKUP(G58,'[11]TDS data'!$C$4:$H$387,6,FALSE)</f>
        <v>18.861409078582433</v>
      </c>
      <c r="AQ58" s="108" t="str">
        <f>VLOOKUP(G58,'[12]cake or liquid'!$A:$E,5,FALSE)</f>
        <v>FORD WTW</v>
      </c>
      <c r="AR58" s="108"/>
      <c r="AS58" s="108" t="e">
        <f t="shared" si="1"/>
        <v>#N/A</v>
      </c>
    </row>
    <row r="59" spans="4:45">
      <c r="D59" s="10" t="s">
        <v>476</v>
      </c>
      <c r="E59" s="135" t="s">
        <v>477</v>
      </c>
      <c r="F59" s="135">
        <v>-1.6937E-3</v>
      </c>
      <c r="G59" s="112">
        <v>100916</v>
      </c>
      <c r="H59" s="141"/>
      <c r="I59" s="112" t="s">
        <v>383</v>
      </c>
      <c r="J59" s="142" t="str">
        <f>VLOOKUP(D59,[2]Sheet1!$A$2:$G$366,7,FALSE)</f>
        <v xml:space="preserve">SAS </v>
      </c>
      <c r="K59" s="108"/>
      <c r="AO59" s="108">
        <f>VLOOKUP(G59,'[10]TDS data'!$C:$D,2,FALSE)</f>
        <v>399.1124657974247</v>
      </c>
      <c r="AP59" s="108">
        <f>VLOOKUP(G59,'[11]TDS data'!$C$4:$H$387,6,FALSE)</f>
        <v>6.7455219444544969</v>
      </c>
      <c r="AQ59" s="108" t="str">
        <f>VLOOKUP(G59,'[12]cake or liquid'!$A:$E,5,FALSE)</f>
        <v>SCAYNES HILL WTW</v>
      </c>
      <c r="AR59" s="108"/>
      <c r="AS59" s="108" t="e">
        <f t="shared" si="1"/>
        <v>#N/A</v>
      </c>
    </row>
    <row r="60" spans="4:45">
      <c r="D60" s="10" t="s">
        <v>478</v>
      </c>
      <c r="E60" s="135" t="s">
        <v>479</v>
      </c>
      <c r="F60" s="135">
        <v>-0.40433200000000002</v>
      </c>
      <c r="G60" s="112">
        <v>102103</v>
      </c>
      <c r="H60" s="141"/>
      <c r="I60" s="112" t="s">
        <v>383</v>
      </c>
      <c r="J60" s="142" t="str">
        <f>VLOOKUP(D60,[2]Sheet1!$A$2:$G$366,7,FALSE)</f>
        <v>SAS Cphos</v>
      </c>
      <c r="K60" s="108"/>
      <c r="AO60" s="108">
        <f>VLOOKUP(G60,'[10]TDS data'!$C:$D,2,FALSE)</f>
        <v>265.92132421491323</v>
      </c>
      <c r="AP60" s="108">
        <f>VLOOKUP(G60,'[11]TDS data'!$C$4:$H$387,6,FALSE)</f>
        <v>5.9137074914926568</v>
      </c>
      <c r="AQ60" s="108" t="str">
        <f>VLOOKUP(G60,'[12]cake or liquid'!$A:$E,5,FALSE)</f>
        <v>GODDARDS GREEN WTW</v>
      </c>
      <c r="AR60" s="108"/>
      <c r="AS60" s="108" t="e">
        <f t="shared" si="1"/>
        <v>#N/A</v>
      </c>
    </row>
    <row r="61" spans="4:45">
      <c r="D61" s="10" t="s">
        <v>480</v>
      </c>
      <c r="E61" s="135" t="s">
        <v>481</v>
      </c>
      <c r="F61" s="135">
        <v>9.4697580000000003E-2</v>
      </c>
      <c r="G61" s="112">
        <v>100270</v>
      </c>
      <c r="H61" s="141"/>
      <c r="I61" s="112" t="s">
        <v>383</v>
      </c>
      <c r="J61" s="142" t="str">
        <f>VLOOKUP(D61,[2]Sheet1!$A$2:$G$366,7,FALSE)</f>
        <v xml:space="preserve">SB </v>
      </c>
      <c r="K61" s="108"/>
      <c r="AO61" s="108">
        <f>VLOOKUP(G61,'[10]TDS data'!$C:$D,2,FALSE)</f>
        <v>317.50729144628309</v>
      </c>
      <c r="AP61" s="108">
        <f>VLOOKUP(G61,'[11]TDS data'!$C$4:$H$387,6,FALSE)</f>
        <v>5.3662879151018288</v>
      </c>
      <c r="AQ61" s="108" t="str">
        <f>VLOOKUP(G61,'[12]cake or liquid'!$A:$E,5,FALSE)</f>
        <v>AYLESFORD WTW</v>
      </c>
      <c r="AR61" s="108"/>
      <c r="AS61" s="108" t="e">
        <f t="shared" si="1"/>
        <v>#N/A</v>
      </c>
    </row>
    <row r="62" spans="4:45">
      <c r="D62" s="10" t="s">
        <v>482</v>
      </c>
      <c r="E62" s="135" t="s">
        <v>483</v>
      </c>
      <c r="F62" s="135">
        <v>-0.26977390000000001</v>
      </c>
      <c r="G62" s="112">
        <v>100354</v>
      </c>
      <c r="H62" s="141"/>
      <c r="I62" s="112" t="s">
        <v>383</v>
      </c>
      <c r="J62" s="142" t="str">
        <f>VLOOKUP(D62,[2]Sheet1!$A$2:$G$366,7,FALSE)</f>
        <v>SAS Cphos</v>
      </c>
      <c r="K62" s="108"/>
      <c r="AO62" s="108">
        <f>VLOOKUP(G62,'[10]TDS data'!$C:$D,2,FALSE)</f>
        <v>1296.1299998710001</v>
      </c>
      <c r="AP62" s="108">
        <f>VLOOKUP(G62,'[11]TDS data'!$C$4:$H$387,6,FALSE)</f>
        <v>28.824065587123943</v>
      </c>
      <c r="AQ62" s="108" t="str">
        <f>VLOOKUP(G62,'[12]cake or liquid'!$A:$E,5,FALSE)</f>
        <v>GODDARDS GREEN WTW</v>
      </c>
      <c r="AR62" s="108"/>
      <c r="AS62" s="108" t="e">
        <f t="shared" si="1"/>
        <v>#N/A</v>
      </c>
    </row>
    <row r="63" spans="4:45">
      <c r="D63" s="10" t="s">
        <v>484</v>
      </c>
      <c r="E63" s="135" t="s">
        <v>485</v>
      </c>
      <c r="F63" s="135">
        <v>0.28818370999999998</v>
      </c>
      <c r="G63" s="112">
        <v>102258</v>
      </c>
      <c r="H63" s="141"/>
      <c r="I63" s="112" t="s">
        <v>383</v>
      </c>
      <c r="J63" s="142" t="str">
        <f>VLOOKUP(D63,[2]Sheet1!$A$2:$G$366,7,FALSE)</f>
        <v>SB Cphos</v>
      </c>
      <c r="K63" s="108"/>
      <c r="AO63" s="108">
        <f>VLOOKUP(G63,'[10]TDS data'!$C:$D,2,FALSE)</f>
        <v>824.95307522392613</v>
      </c>
      <c r="AP63" s="108">
        <f>VLOOKUP(G63,'[11]TDS data'!$C$4:$H$387,6,FALSE)</f>
        <v>18.834989486825027</v>
      </c>
      <c r="AQ63" s="108" t="str">
        <f>VLOOKUP(G63,'[12]cake or liquid'!$A:$E,5,FALSE)</f>
        <v>HAILSHAM NORTH WTW</v>
      </c>
      <c r="AR63" s="108"/>
      <c r="AS63" s="108" t="e">
        <f t="shared" si="1"/>
        <v>#N/A</v>
      </c>
    </row>
    <row r="64" spans="4:45">
      <c r="D64" s="10" t="s">
        <v>486</v>
      </c>
      <c r="E64" s="135" t="s">
        <v>487</v>
      </c>
      <c r="F64" s="135">
        <v>6.4377699999999998E-3</v>
      </c>
      <c r="G64" s="112">
        <v>100112</v>
      </c>
      <c r="H64" s="141"/>
      <c r="I64" s="112" t="s">
        <v>383</v>
      </c>
      <c r="J64" s="142" t="str">
        <f>VLOOKUP(D64,[2]Sheet1!$A$2:$G$366,7,FALSE)</f>
        <v xml:space="preserve">SB </v>
      </c>
      <c r="K64" s="108"/>
      <c r="AO64" s="108">
        <f>VLOOKUP(G64,'[10]TDS data'!$C:$D,2,FALSE)</f>
        <v>1245.4065037978264</v>
      </c>
      <c r="AP64" s="108">
        <f>VLOOKUP(G64,'[11]TDS data'!$C$4:$H$387,6,FALSE)</f>
        <v>22.156838435448336</v>
      </c>
      <c r="AQ64" s="108" t="str">
        <f>VLOOKUP(G64,'[12]cake or liquid'!$A:$E,5,FALSE)</f>
        <v>GODDARDS GREEN WTW</v>
      </c>
      <c r="AR64" s="108"/>
      <c r="AS64" s="108" t="e">
        <f t="shared" si="1"/>
        <v>#N/A</v>
      </c>
    </row>
    <row r="65" spans="4:45">
      <c r="D65" s="10" t="s">
        <v>488</v>
      </c>
      <c r="E65" s="135" t="s">
        <v>489</v>
      </c>
      <c r="F65" s="135">
        <v>-0.36290210000000001</v>
      </c>
      <c r="G65" s="112">
        <v>102894</v>
      </c>
      <c r="H65" s="141"/>
      <c r="I65" s="112" t="s">
        <v>383</v>
      </c>
      <c r="J65" s="142" t="str">
        <f>VLOOKUP(D65,[2]Sheet1!$A$2:$G$366,7,FALSE)</f>
        <v xml:space="preserve">SAS </v>
      </c>
      <c r="K65" s="108"/>
      <c r="AO65" s="108">
        <f>VLOOKUP(G65,'[10]TDS data'!$C:$D,2,FALSE)</f>
        <v>197.37158735091325</v>
      </c>
      <c r="AP65" s="108">
        <f>VLOOKUP(G65,'[11]TDS data'!$C$4:$H$387,6,FALSE)</f>
        <v>3.6284549432853126</v>
      </c>
      <c r="AQ65" s="108" t="str">
        <f>VLOOKUP(G65,'[12]cake or liquid'!$A:$E,5,FALSE)</f>
        <v>GODDARDS GREEN WTW</v>
      </c>
      <c r="AR65" s="108"/>
      <c r="AS65" s="108" t="e">
        <f t="shared" si="1"/>
        <v>#N/A</v>
      </c>
    </row>
    <row r="66" spans="4:45">
      <c r="D66" s="10" t="s">
        <v>490</v>
      </c>
      <c r="E66" s="135" t="s">
        <v>491</v>
      </c>
      <c r="F66" s="135">
        <v>-0.1002125</v>
      </c>
      <c r="G66" s="112">
        <v>101916</v>
      </c>
      <c r="H66" s="141"/>
      <c r="I66" s="112" t="s">
        <v>383</v>
      </c>
      <c r="J66" s="142" t="str">
        <f>VLOOKUP(D66,[2]Sheet1!$A$2:$G$366,7,FALSE)</f>
        <v>SB Cphos</v>
      </c>
      <c r="K66" s="108"/>
      <c r="AO66" s="108">
        <f>VLOOKUP(G66,'[10]TDS data'!$C:$D,2,FALSE)</f>
        <v>1666.9854439300366</v>
      </c>
      <c r="AP66" s="108">
        <f>VLOOKUP(G66,'[11]TDS data'!$C$4:$H$387,6,FALSE)</f>
        <v>38.059926381376272</v>
      </c>
      <c r="AQ66" s="108" t="str">
        <f>VLOOKUP(G66,'[12]cake or liquid'!$A:$E,5,FALSE)</f>
        <v>GODDARDS GREEN WTW</v>
      </c>
      <c r="AR66" s="108"/>
      <c r="AS66" s="108" t="e">
        <f t="shared" si="1"/>
        <v>#N/A</v>
      </c>
    </row>
    <row r="67" spans="4:45">
      <c r="D67" s="10" t="s">
        <v>492</v>
      </c>
      <c r="E67" s="135" t="s">
        <v>493</v>
      </c>
      <c r="F67" s="135">
        <v>-0.3733108</v>
      </c>
      <c r="G67" s="112">
        <v>101533</v>
      </c>
      <c r="H67" s="141"/>
      <c r="I67" s="112" t="s">
        <v>383</v>
      </c>
      <c r="J67" s="142" t="str">
        <f>VLOOKUP(D67,[2]Sheet1!$A$2:$G$366,7,FALSE)</f>
        <v>SAS Cphos</v>
      </c>
      <c r="K67" s="108"/>
      <c r="AO67" s="108">
        <f>VLOOKUP(G67,'[10]TDS data'!$C:$D,2,FALSE)</f>
        <v>56.850000016000003</v>
      </c>
      <c r="AP67" s="108">
        <f>VLOOKUP(G67,'[11]TDS data'!$C$4:$H$387,6,FALSE)</f>
        <v>1.2474053432363321</v>
      </c>
      <c r="AQ67" s="108" t="str">
        <f>VLOOKUP(G67,'[12]cake or liquid'!$A:$E,5,FALSE)</f>
        <v>GODDARDS GREEN WTW</v>
      </c>
      <c r="AR67" s="108"/>
      <c r="AS67" s="108" t="e">
        <f t="shared" si="1"/>
        <v>#N/A</v>
      </c>
    </row>
    <row r="68" spans="4:45">
      <c r="D68" s="10" t="s">
        <v>494</v>
      </c>
      <c r="E68" s="135" t="s">
        <v>495</v>
      </c>
      <c r="F68" s="135">
        <v>-1.1389419000000001</v>
      </c>
      <c r="G68" s="112">
        <v>101484</v>
      </c>
      <c r="H68" s="141"/>
      <c r="I68" s="112" t="s">
        <v>383</v>
      </c>
      <c r="J68" s="142" t="str">
        <f>VLOOKUP(D68,[2]Sheet1!$A$2:$G$366,7,FALSE)</f>
        <v xml:space="preserve">SAS </v>
      </c>
      <c r="K68" s="108"/>
      <c r="AO68" s="108">
        <f>VLOOKUP(G68,'[10]TDS data'!$C:$D,2,FALSE)</f>
        <v>71.190000002000005</v>
      </c>
      <c r="AP68" s="108">
        <f>VLOOKUP(G68,'[11]TDS data'!$C$4:$H$387,6,FALSE)</f>
        <v>1.3087481885651617</v>
      </c>
      <c r="AQ68" s="108" t="e">
        <f>VLOOKUP(G68,'[12]cake or liquid'!$A:$E,5,FALSE)</f>
        <v>#N/A</v>
      </c>
      <c r="AR68" s="108"/>
      <c r="AS68" s="108" t="e">
        <f t="shared" si="1"/>
        <v>#N/A</v>
      </c>
    </row>
    <row r="69" spans="4:45">
      <c r="D69" s="10" t="s">
        <v>496</v>
      </c>
      <c r="E69" s="135" t="s">
        <v>497</v>
      </c>
      <c r="F69" s="135">
        <v>-1.5469493000000001</v>
      </c>
      <c r="G69" s="112">
        <v>101116</v>
      </c>
      <c r="H69" s="141"/>
      <c r="I69" s="112" t="s">
        <v>383</v>
      </c>
      <c r="J69" s="142" t="str">
        <f>VLOOKUP(D69,[2]Sheet1!$A$2:$G$366,7,FALSE)</f>
        <v xml:space="preserve">SAS </v>
      </c>
      <c r="K69" s="108"/>
      <c r="AO69" s="108">
        <f>VLOOKUP(G69,'[10]TDS data'!$C:$D,2,FALSE)</f>
        <v>105.66486196419635</v>
      </c>
      <c r="AP69" s="108">
        <f>VLOOKUP(G69,'[11]TDS data'!$C$4:$H$387,6,FALSE)</f>
        <v>1.9425298031569709</v>
      </c>
      <c r="AQ69" s="108" t="str">
        <f>VLOOKUP(G69,'[12]cake or liquid'!$A:$E,5,FALSE)</f>
        <v>SLOWHILL COPSE MARCHWOOD WTW</v>
      </c>
      <c r="AR69" s="108"/>
      <c r="AS69" s="108" t="e">
        <f t="shared" si="1"/>
        <v>#N/A</v>
      </c>
    </row>
    <row r="70" spans="4:45">
      <c r="D70" s="10" t="s">
        <v>498</v>
      </c>
      <c r="E70" s="135" t="s">
        <v>499</v>
      </c>
      <c r="F70" s="135">
        <v>-0.63308920000000002</v>
      </c>
      <c r="G70" s="112">
        <v>102658</v>
      </c>
      <c r="H70" s="141"/>
      <c r="I70" s="112" t="s">
        <v>383</v>
      </c>
      <c r="J70" s="142" t="str">
        <f>VLOOKUP(D70,[2]Sheet1!$A$2:$G$366,7,FALSE)</f>
        <v xml:space="preserve">SB </v>
      </c>
      <c r="K70" s="108"/>
      <c r="AO70" s="108">
        <f>VLOOKUP(G70,'[10]TDS data'!$C:$D,2,FALSE)</f>
        <v>67.423310502283101</v>
      </c>
      <c r="AP70" s="108">
        <f>VLOOKUP(G70,'[11]TDS data'!$C$4:$H$387,6,FALSE)</f>
        <v>1.2395018329042065</v>
      </c>
      <c r="AQ70" s="108" t="str">
        <f>VLOOKUP(G70,'[12]cake or liquid'!$A:$E,5,FALSE)</f>
        <v>FORD WTW</v>
      </c>
      <c r="AR70" s="108"/>
      <c r="AS70" s="108" t="e">
        <f t="shared" si="1"/>
        <v>#N/A</v>
      </c>
    </row>
    <row r="71" spans="4:45">
      <c r="D71" s="10" t="s">
        <v>500</v>
      </c>
      <c r="E71" s="135" t="s">
        <v>501</v>
      </c>
      <c r="F71" s="135">
        <v>-1.4640473000000001</v>
      </c>
      <c r="G71" s="112">
        <v>102992</v>
      </c>
      <c r="H71" s="141"/>
      <c r="I71" s="112" t="s">
        <v>383</v>
      </c>
      <c r="J71" s="142" t="str">
        <f>VLOOKUP(D71,[2]Sheet1!$A$2:$G$366,7,FALSE)</f>
        <v>SAS Cphos</v>
      </c>
      <c r="K71" s="108"/>
      <c r="AO71" s="108">
        <f>VLOOKUP(G71,'[10]TDS data'!$C:$D,2,FALSE)</f>
        <v>441.5811415565114</v>
      </c>
      <c r="AP71" s="108">
        <f>VLOOKUP(G71,'[11]TDS data'!$C$4:$H$387,6,FALSE)</f>
        <v>7.856103191827204</v>
      </c>
      <c r="AQ71" s="108" t="str">
        <f>VLOOKUP(G71,'[12]cake or liquid'!$A:$E,5,FALSE)</f>
        <v>SLOWHILL COPSE MARCHWOOD WTW</v>
      </c>
      <c r="AR71" s="108"/>
      <c r="AS71" s="108" t="e">
        <f t="shared" si="1"/>
        <v>#N/A</v>
      </c>
    </row>
    <row r="72" spans="4:45">
      <c r="D72" s="10" t="s">
        <v>502</v>
      </c>
      <c r="E72" s="135" t="s">
        <v>503</v>
      </c>
      <c r="F72" s="135">
        <v>0.20664157</v>
      </c>
      <c r="G72" s="112">
        <v>102421</v>
      </c>
      <c r="H72" s="141"/>
      <c r="I72" s="112" t="s">
        <v>383</v>
      </c>
      <c r="J72" s="142" t="str">
        <f>VLOOKUP(D72,[2]Sheet1!$A$2:$G$366,7,FALSE)</f>
        <v xml:space="preserve">SAS </v>
      </c>
      <c r="K72" s="108"/>
      <c r="AO72" s="108">
        <f>VLOOKUP(G72,'[10]TDS data'!$C:$D,2,FALSE)</f>
        <v>1633.7672601499726</v>
      </c>
      <c r="AP72" s="108">
        <f>VLOOKUP(G72,'[11]TDS data'!$C$4:$H$387,6,FALSE)</f>
        <v>26.643930332029484</v>
      </c>
      <c r="AQ72" s="108" t="str">
        <f>VLOOKUP(G72,'[12]cake or liquid'!$A:$E,5,FALSE)</f>
        <v>HAILSHAM NORTH WTW</v>
      </c>
      <c r="AR72" s="108"/>
      <c r="AS72" s="108" t="e">
        <f t="shared" si="1"/>
        <v>#N/A</v>
      </c>
    </row>
    <row r="73" spans="4:45">
      <c r="D73" s="10" t="s">
        <v>504</v>
      </c>
      <c r="E73" s="135" t="s">
        <v>505</v>
      </c>
      <c r="F73" s="135">
        <v>-1.4834622</v>
      </c>
      <c r="G73" s="112">
        <v>100103</v>
      </c>
      <c r="H73" s="141"/>
      <c r="I73" s="112" t="s">
        <v>383</v>
      </c>
      <c r="J73" s="142" t="str">
        <f>VLOOKUP(D73,[2]Sheet1!$A$2:$G$366,7,FALSE)</f>
        <v>SB Cphos</v>
      </c>
      <c r="K73" s="108"/>
      <c r="AO73" s="108">
        <f>VLOOKUP(G73,'[10]TDS data'!$C:$D,2,FALSE)</f>
        <v>136.67246574342465</v>
      </c>
      <c r="AP73" s="108">
        <f>VLOOKUP(G73,'[11]TDS data'!$C$4:$H$387,6,FALSE)</f>
        <v>2.5125697705213659</v>
      </c>
      <c r="AQ73" s="108" t="str">
        <f>VLOOKUP(G73,'[12]cake or liquid'!$A:$E,5,FALSE)</f>
        <v>SLOWHILL COPSE MARCHWOOD WTW</v>
      </c>
      <c r="AR73" s="108"/>
      <c r="AS73" s="108" t="e">
        <f t="shared" si="1"/>
        <v>#N/A</v>
      </c>
    </row>
    <row r="74" spans="4:45">
      <c r="D74" s="10" t="s">
        <v>506</v>
      </c>
      <c r="E74" s="135" t="s">
        <v>507</v>
      </c>
      <c r="F74" s="135">
        <v>0.16214882999999999</v>
      </c>
      <c r="G74" s="112">
        <v>100669</v>
      </c>
      <c r="H74" s="141"/>
      <c r="I74" s="112" t="s">
        <v>383</v>
      </c>
      <c r="J74" s="142" t="str">
        <f>VLOOKUP(D74,[2]Sheet1!$A$2:$G$366,7,FALSE)</f>
        <v xml:space="preserve">SB </v>
      </c>
      <c r="K74" s="108"/>
      <c r="AO74" s="108">
        <f>VLOOKUP(G74,'[10]TDS data'!$C:$D,2,FALSE)</f>
        <v>1073.1139727127397</v>
      </c>
      <c r="AP74" s="108">
        <f>VLOOKUP(G74,'[11]TDS data'!$C$4:$H$387,6,FALSE)</f>
        <v>18.137027710651978</v>
      </c>
      <c r="AQ74" s="108" t="str">
        <f>VLOOKUP(G74,'[12]cake or liquid'!$A:$E,5,FALSE)</f>
        <v>HAILSHAM NORTH WTW</v>
      </c>
      <c r="AR74" s="108"/>
      <c r="AS74" s="108" t="e">
        <f t="shared" si="1"/>
        <v>#N/A</v>
      </c>
    </row>
    <row r="75" spans="4:45">
      <c r="D75" s="10" t="s">
        <v>508</v>
      </c>
      <c r="E75" s="135" t="s">
        <v>509</v>
      </c>
      <c r="F75" s="135">
        <v>-1.0436032</v>
      </c>
      <c r="G75" s="112">
        <v>101653</v>
      </c>
      <c r="H75" s="141"/>
      <c r="I75" s="112" t="s">
        <v>383</v>
      </c>
      <c r="J75" s="142" t="str">
        <f>VLOOKUP(D75,[2]Sheet1!$A$2:$G$366,7,FALSE)</f>
        <v>SB Cphos</v>
      </c>
      <c r="K75" s="108"/>
      <c r="AO75" s="108">
        <f>VLOOKUP(G75,'[10]TDS data'!$C:$D,2,FALSE)</f>
        <v>749.13228315702281</v>
      </c>
      <c r="AP75" s="108">
        <f>VLOOKUP(G75,'[11]TDS data'!$C$4:$H$387,6,FALSE)</f>
        <v>12.661314011424206</v>
      </c>
      <c r="AQ75" s="108" t="str">
        <f>VLOOKUP(G75,'[12]cake or liquid'!$A:$E,5,FALSE)</f>
        <v>BUDDS FARM HAVANT WTW</v>
      </c>
      <c r="AR75" s="108"/>
      <c r="AS75" s="108" t="e">
        <f t="shared" si="1"/>
        <v>#N/A</v>
      </c>
    </row>
    <row r="76" spans="4:45">
      <c r="D76" s="10" t="s">
        <v>510</v>
      </c>
      <c r="E76" s="135" t="s">
        <v>511</v>
      </c>
      <c r="F76" s="135">
        <v>-1.568406</v>
      </c>
      <c r="G76" s="112">
        <v>111054</v>
      </c>
      <c r="H76" s="141"/>
      <c r="I76" s="112" t="s">
        <v>383</v>
      </c>
      <c r="J76" s="142" t="str">
        <f>VLOOKUP(D76,[2]Sheet1!$A$2:$G$366,7,FALSE)</f>
        <v xml:space="preserve">SAS </v>
      </c>
      <c r="K76" s="108"/>
      <c r="AO76" s="108">
        <f>VLOOKUP(G76,'[10]TDS data'!$C:$D,2,FALSE)</f>
        <v>39.179817351598174</v>
      </c>
      <c r="AP76" s="108">
        <f>VLOOKUP(G76,'[11]TDS data'!$C$4:$H$387,6,FALSE)</f>
        <v>0.72027693476299282</v>
      </c>
      <c r="AQ76" s="108" t="e">
        <f>VLOOKUP(G76,'[12]cake or liquid'!$A:$E,5,FALSE)</f>
        <v>#N/A</v>
      </c>
      <c r="AR76" s="108"/>
      <c r="AS76" s="108" t="e">
        <f t="shared" ref="AS76:AS107" si="2">VLOOKUP(G76,$M$231:$P$242,4,FALSE)</f>
        <v>#N/A</v>
      </c>
    </row>
    <row r="77" spans="4:45">
      <c r="D77" s="10" t="s">
        <v>512</v>
      </c>
      <c r="E77" s="135" t="s">
        <v>350</v>
      </c>
      <c r="F77" s="135">
        <v>-0.83443332999999997</v>
      </c>
      <c r="G77" s="112">
        <v>100871</v>
      </c>
      <c r="H77" s="141"/>
      <c r="I77" s="112" t="s">
        <v>383</v>
      </c>
      <c r="J77" s="142" t="str">
        <f>VLOOKUP(D77,[2]Sheet1!$A$2:$G$366,7,FALSE)</f>
        <v xml:space="preserve">SB </v>
      </c>
      <c r="K77" s="108"/>
      <c r="AO77" s="108">
        <f>VLOOKUP(G77,'[10]TDS data'!$C:$D,2,FALSE)</f>
        <v>17.940000000000001</v>
      </c>
      <c r="AP77" s="108">
        <f>VLOOKUP(G77,'[11]TDS data'!$C$4:$H$387,6,FALSE)</f>
        <v>0.32980674957436984</v>
      </c>
      <c r="AQ77" s="108" t="str">
        <f>VLOOKUP(G77,'[12]cake or liquid'!$A:$E,5,FALSE)</f>
        <v>BUDDS FARM HAVANT WTW</v>
      </c>
      <c r="AR77" s="108"/>
      <c r="AS77" s="108" t="e">
        <f t="shared" si="2"/>
        <v>#N/A</v>
      </c>
    </row>
    <row r="78" spans="4:45">
      <c r="D78" s="10" t="s">
        <v>513</v>
      </c>
      <c r="E78" s="135" t="s">
        <v>514</v>
      </c>
      <c r="F78" s="135">
        <v>-1.6022491999999999</v>
      </c>
      <c r="G78" s="112">
        <v>111159</v>
      </c>
      <c r="H78" s="141"/>
      <c r="I78" s="112" t="s">
        <v>383</v>
      </c>
      <c r="J78" s="142" t="str">
        <f>VLOOKUP(D78,[2]Sheet1!$A$2:$G$366,7,FALSE)</f>
        <v xml:space="preserve">SB </v>
      </c>
      <c r="K78" s="108"/>
      <c r="AO78" s="108">
        <f>VLOOKUP(G78,'[10]TDS data'!$C:$D,2,FALSE)</f>
        <v>515.76000003000001</v>
      </c>
      <c r="AP78" s="108">
        <f>VLOOKUP(G78,'[11]TDS data'!$C$4:$H$387,6,FALSE)</f>
        <v>8.7170176238997001</v>
      </c>
      <c r="AQ78" s="108" t="str">
        <f>VLOOKUP(G78,'[12]cake or liquid'!$A:$E,5,FALSE)</f>
        <v>FULLERTON WTW</v>
      </c>
      <c r="AR78" s="108"/>
      <c r="AS78" s="108" t="e">
        <f t="shared" si="2"/>
        <v>#N/A</v>
      </c>
    </row>
    <row r="79" spans="4:45">
      <c r="D79" s="10" t="s">
        <v>515</v>
      </c>
      <c r="E79" s="135" t="s">
        <v>516</v>
      </c>
      <c r="F79" s="135">
        <v>0.55722209</v>
      </c>
      <c r="G79" s="112">
        <v>100030</v>
      </c>
      <c r="H79" s="141"/>
      <c r="I79" s="112" t="s">
        <v>383</v>
      </c>
      <c r="J79" s="142" t="str">
        <f>VLOOKUP(D79,[2]Sheet1!$A$2:$G$366,7,FALSE)</f>
        <v xml:space="preserve">SAS </v>
      </c>
      <c r="K79" s="108"/>
      <c r="AO79" s="108">
        <f>VLOOKUP(G79,'[10]TDS data'!$C:$D,2,FALSE)</f>
        <v>54.34698630136986</v>
      </c>
      <c r="AP79" s="108">
        <f>VLOOKUP(G79,'[11]TDS data'!$C$4:$H$387,6,FALSE)</f>
        <v>0.88630574996131173</v>
      </c>
      <c r="AQ79" s="108" t="str">
        <f>VLOOKUP(G79,'[12]cake or liquid'!$A:$E,5,FALSE)</f>
        <v>ASHFORD WTW</v>
      </c>
      <c r="AR79" s="108"/>
      <c r="AS79" s="108" t="e">
        <f t="shared" si="2"/>
        <v>#N/A</v>
      </c>
    </row>
    <row r="80" spans="4:45">
      <c r="D80" s="10" t="s">
        <v>517</v>
      </c>
      <c r="E80" s="135" t="s">
        <v>518</v>
      </c>
      <c r="F80" s="135">
        <v>0.67269573999999999</v>
      </c>
      <c r="G80" s="112">
        <v>101138</v>
      </c>
      <c r="H80" s="141"/>
      <c r="I80" s="112" t="s">
        <v>383</v>
      </c>
      <c r="J80" s="142" t="str">
        <f>VLOOKUP(D80,[2]Sheet1!$A$2:$G$366,7,FALSE)</f>
        <v>SB Cphos</v>
      </c>
      <c r="K80" s="108"/>
      <c r="AO80" s="108">
        <f>VLOOKUP(G80,'[10]TDS data'!$C:$D,2,FALSE)</f>
        <v>1604.3415522434154</v>
      </c>
      <c r="AP80" s="108">
        <f>VLOOKUP(G80,'[11]TDS data'!$C$4:$H$387,6,FALSE)</f>
        <v>36.629666798416309</v>
      </c>
      <c r="AQ80" s="108" t="str">
        <f>VLOOKUP(G80,'[12]cake or liquid'!$A:$E,5,FALSE)</f>
        <v>ASHFORD WTW</v>
      </c>
      <c r="AR80" s="108"/>
      <c r="AS80" s="108" t="e">
        <f t="shared" si="2"/>
        <v>#N/A</v>
      </c>
    </row>
    <row r="81" spans="3:45">
      <c r="D81" s="10" t="s">
        <v>519</v>
      </c>
      <c r="E81" s="135" t="s">
        <v>520</v>
      </c>
      <c r="F81" s="135">
        <v>-0.72389429999999999</v>
      </c>
      <c r="G81" s="112">
        <v>102805</v>
      </c>
      <c r="H81" s="141"/>
      <c r="I81" s="112" t="s">
        <v>383</v>
      </c>
      <c r="J81" s="142" t="str">
        <f>VLOOKUP(D81,[2]Sheet1!$A$2:$G$366,7,FALSE)</f>
        <v>SB Cphos</v>
      </c>
      <c r="K81" s="108"/>
      <c r="AO81" s="108">
        <f>VLOOKUP(G81,'[10]TDS data'!$C:$D,2,FALSE)</f>
        <v>1994.2258194447397</v>
      </c>
      <c r="AP81" s="108">
        <f>VLOOKUP(G81,'[11]TDS data'!$C$4:$H$387,6,FALSE)</f>
        <v>45.531344111179955</v>
      </c>
      <c r="AQ81" s="108" t="str">
        <f>VLOOKUP(G81,'[12]cake or liquid'!$A:$E,5,FALSE)</f>
        <v>FORD WTW</v>
      </c>
      <c r="AR81" s="108"/>
      <c r="AS81" s="108" t="e">
        <f t="shared" si="2"/>
        <v>#N/A</v>
      </c>
    </row>
    <row r="82" spans="3:45">
      <c r="D82" s="10" t="s">
        <v>521</v>
      </c>
      <c r="E82" s="135" t="s">
        <v>522</v>
      </c>
      <c r="F82" s="135">
        <v>0.70472343699999995</v>
      </c>
      <c r="G82" s="112">
        <v>102214</v>
      </c>
      <c r="H82" s="141"/>
      <c r="I82" s="112" t="s">
        <v>383</v>
      </c>
      <c r="J82" s="142" t="str">
        <f>VLOOKUP(D82,[2]Sheet1!$A$2:$G$366,7,FALSE)</f>
        <v xml:space="preserve">SB </v>
      </c>
      <c r="K82" s="108"/>
      <c r="AO82" s="108">
        <f>VLOOKUP(G82,'[10]TDS data'!$C:$D,2,FALSE)</f>
        <v>625.73243602805474</v>
      </c>
      <c r="AP82" s="108">
        <f>VLOOKUP(G82,'[11]TDS data'!$C$4:$H$387,6,FALSE)</f>
        <v>11.503388006112878</v>
      </c>
      <c r="AQ82" s="108" t="str">
        <f>VLOOKUP(G82,'[12]cake or liquid'!$A:$E,5,FALSE)</f>
        <v>ASHFORD WTW</v>
      </c>
      <c r="AR82" s="108"/>
      <c r="AS82" s="108" t="e">
        <f t="shared" si="2"/>
        <v>#N/A</v>
      </c>
    </row>
    <row r="83" spans="3:45">
      <c r="D83" s="10" t="s">
        <v>523</v>
      </c>
      <c r="E83" s="135" t="s">
        <v>524</v>
      </c>
      <c r="F83" s="135">
        <v>-0.5580948</v>
      </c>
      <c r="G83" s="112">
        <v>100695</v>
      </c>
      <c r="H83" s="141"/>
      <c r="I83" s="112" t="s">
        <v>383</v>
      </c>
      <c r="J83" s="142" t="str">
        <f>VLOOKUP(D83,[2]Sheet1!$A$2:$G$366,7,FALSE)</f>
        <v xml:space="preserve">SB </v>
      </c>
      <c r="K83" s="108"/>
      <c r="AO83" s="108">
        <f>VLOOKUP(G83,'[10]TDS data'!$C:$D,2,FALSE)</f>
        <v>741.57021335821923</v>
      </c>
      <c r="AP83" s="108">
        <f>VLOOKUP(G83,'[11]TDS data'!$C$4:$H$387,6,FALSE)</f>
        <v>13.632935431931227</v>
      </c>
      <c r="AQ83" s="108" t="str">
        <f>VLOOKUP(G83,'[12]cake or liquid'!$A:$E,5,FALSE)</f>
        <v>FORD WTW</v>
      </c>
      <c r="AR83" s="108"/>
      <c r="AS83" s="108" t="e">
        <f t="shared" si="2"/>
        <v>#N/A</v>
      </c>
    </row>
    <row r="84" spans="3:45">
      <c r="D84" s="10" t="s">
        <v>525</v>
      </c>
      <c r="E84" s="135" t="s">
        <v>526</v>
      </c>
      <c r="F84" s="135">
        <v>3.044608E-2</v>
      </c>
      <c r="G84" s="112">
        <v>102042</v>
      </c>
      <c r="H84" s="141"/>
      <c r="I84" s="112" t="s">
        <v>383</v>
      </c>
      <c r="J84" s="142" t="str">
        <f>VLOOKUP(D84,[2]Sheet1!$A$2:$G$366,7,FALSE)</f>
        <v xml:space="preserve">SB </v>
      </c>
      <c r="K84" s="108"/>
      <c r="AO84" s="108">
        <f>VLOOKUP(G84,'[10]TDS data'!$C:$D,2,FALSE)</f>
        <v>247.73397261273973</v>
      </c>
      <c r="AP84" s="108">
        <f>VLOOKUP(G84,'[11]TDS data'!$C$4:$H$387,6,FALSE)</f>
        <v>4.1870276973366041</v>
      </c>
      <c r="AQ84" s="108" t="e">
        <f>VLOOKUP(G84,'[12]cake or liquid'!$A:$E,5,FALSE)</f>
        <v>#N/A</v>
      </c>
      <c r="AR84" s="108"/>
      <c r="AS84" s="108" t="e">
        <f t="shared" si="2"/>
        <v>#N/A</v>
      </c>
    </row>
    <row r="85" spans="3:45">
      <c r="D85" s="10" t="s">
        <v>527</v>
      </c>
      <c r="E85" s="135" t="s">
        <v>528</v>
      </c>
      <c r="F85" s="135">
        <v>0.17604627</v>
      </c>
      <c r="G85" s="112">
        <v>100700</v>
      </c>
      <c r="H85" s="141"/>
      <c r="I85" s="112" t="s">
        <v>383</v>
      </c>
      <c r="J85" s="142" t="str">
        <f>VLOOKUP(D85,[2]Sheet1!$A$2:$G$366,7,FALSE)</f>
        <v xml:space="preserve">SAS </v>
      </c>
      <c r="K85" s="108"/>
      <c r="AO85" s="108">
        <f>VLOOKUP(G85,'[10]TDS data'!$C:$D,2,FALSE)</f>
        <v>522.17999999899996</v>
      </c>
      <c r="AP85" s="108">
        <f>VLOOKUP(G85,'[11]TDS data'!$C$4:$H$387,6,FALSE)</f>
        <v>9.5996927810710488</v>
      </c>
      <c r="AQ85" s="108" t="str">
        <f>VLOOKUP(G85,'[12]cake or liquid'!$A:$E,5,FALSE)</f>
        <v>SCAYNES HILL WTW</v>
      </c>
      <c r="AR85" s="108"/>
      <c r="AS85" s="108" t="e">
        <f t="shared" si="2"/>
        <v>#N/A</v>
      </c>
    </row>
    <row r="86" spans="3:45">
      <c r="D86" s="10" t="s">
        <v>529</v>
      </c>
      <c r="E86" s="135" t="s">
        <v>530</v>
      </c>
      <c r="F86" s="135">
        <v>-0.39722550000000001</v>
      </c>
      <c r="G86" s="112">
        <v>102484</v>
      </c>
      <c r="H86" s="141"/>
      <c r="I86" s="112" t="s">
        <v>383</v>
      </c>
      <c r="J86" s="142" t="str">
        <f>VLOOKUP(D86,[2]Sheet1!$A$2:$G$366,7,FALSE)</f>
        <v>SB Cphos</v>
      </c>
      <c r="K86" s="108"/>
      <c r="AO86" s="108">
        <f>VLOOKUP(G86,'[10]TDS data'!$C:$D,2,FALSE)</f>
        <v>298.71698631736984</v>
      </c>
      <c r="AP86" s="108">
        <f>VLOOKUP(G86,'[11]TDS data'!$C$4:$H$387,6,FALSE)</f>
        <v>5.0487072167970704</v>
      </c>
      <c r="AQ86" s="108" t="str">
        <f>VLOOKUP(G86,'[12]cake or liquid'!$A:$E,5,FALSE)</f>
        <v>HORSHAM NEW WTW</v>
      </c>
      <c r="AR86" s="108"/>
      <c r="AS86" s="108" t="e">
        <f t="shared" si="2"/>
        <v>#N/A</v>
      </c>
    </row>
    <row r="87" spans="3:45">
      <c r="D87" s="10" t="s">
        <v>531</v>
      </c>
      <c r="E87" s="135" t="s">
        <v>532</v>
      </c>
      <c r="F87" s="135">
        <v>0.28537213</v>
      </c>
      <c r="G87" s="112">
        <v>102493</v>
      </c>
      <c r="H87" s="141"/>
      <c r="I87" s="112" t="s">
        <v>383</v>
      </c>
      <c r="J87" s="142" t="str">
        <f>VLOOKUP(D87,[2]Sheet1!$A$2:$G$366,7,FALSE)</f>
        <v xml:space="preserve">SB </v>
      </c>
      <c r="K87" s="108"/>
      <c r="AO87" s="108">
        <f>VLOOKUP(G87,'[10]TDS data'!$C:$D,2,FALSE)</f>
        <v>716.62755641793615</v>
      </c>
      <c r="AP87" s="108">
        <f>VLOOKUP(G87,'[11]TDS data'!$C$4:$H$387,6,FALSE)</f>
        <v>12.749412290302237</v>
      </c>
      <c r="AQ87" s="108" t="str">
        <f>VLOOKUP(G87,'[12]cake or liquid'!$A:$E,5,FALSE)</f>
        <v>SCAYNES HILL WTW</v>
      </c>
      <c r="AR87" s="108"/>
      <c r="AS87" s="108" t="e">
        <f t="shared" si="2"/>
        <v>#N/A</v>
      </c>
    </row>
    <row r="88" spans="3:45">
      <c r="D88" s="10" t="s">
        <v>533</v>
      </c>
      <c r="E88" s="135" t="s">
        <v>534</v>
      </c>
      <c r="F88" s="135">
        <v>0.59195193999999995</v>
      </c>
      <c r="G88" s="112">
        <v>100910</v>
      </c>
      <c r="H88" s="141"/>
      <c r="I88" s="112" t="s">
        <v>383</v>
      </c>
      <c r="J88" s="142" t="str">
        <f>VLOOKUP(D88,[2]Sheet1!$A$2:$G$366,7,FALSE)</f>
        <v>SAS Cphos</v>
      </c>
      <c r="K88" s="108"/>
      <c r="AO88" s="108">
        <f>VLOOKUP(G88,'[10]TDS data'!$C:$D,2,FALSE)</f>
        <v>406.81945205279453</v>
      </c>
      <c r="AP88" s="108">
        <f>VLOOKUP(G88,'[11]TDS data'!$C$4:$H$387,6,FALSE)</f>
        <v>8.9264513294689447</v>
      </c>
      <c r="AQ88" s="108" t="str">
        <f>VLOOKUP(G88,'[12]cake or liquid'!$A:$E,5,FALSE)</f>
        <v>ASHFORD WTW</v>
      </c>
      <c r="AR88" s="108"/>
      <c r="AS88" s="108" t="e">
        <f t="shared" si="2"/>
        <v>#N/A</v>
      </c>
    </row>
    <row r="89" spans="3:45">
      <c r="D89" s="10" t="s">
        <v>535</v>
      </c>
      <c r="E89" s="135" t="s">
        <v>536</v>
      </c>
      <c r="F89" s="135">
        <v>-0.2297526</v>
      </c>
      <c r="G89" s="112">
        <v>101741</v>
      </c>
      <c r="H89" s="141"/>
      <c r="I89" s="112" t="s">
        <v>383</v>
      </c>
      <c r="J89" s="142" t="str">
        <f>VLOOKUP(D89,[2]Sheet1!$A$2:$G$366,7,FALSE)</f>
        <v xml:space="preserve">SB </v>
      </c>
      <c r="K89" s="108"/>
      <c r="AO89" s="108">
        <f>VLOOKUP(G89,'[10]TDS data'!$C:$D,2,FALSE)</f>
        <v>235.73999997600001</v>
      </c>
      <c r="AP89" s="108">
        <f>VLOOKUP(G89,'[11]TDS data'!$C$4:$H$387,6,FALSE)</f>
        <v>4.333815113531025</v>
      </c>
      <c r="AQ89" s="108" t="str">
        <f>VLOOKUP(G89,'[12]cake or liquid'!$A:$E,5,FALSE)</f>
        <v>GODDARDS GREEN WTW</v>
      </c>
      <c r="AR89" s="108"/>
      <c r="AS89" s="108" t="e">
        <f t="shared" si="2"/>
        <v>#N/A</v>
      </c>
    </row>
    <row r="90" spans="3:45">
      <c r="D90" s="10" t="s">
        <v>537</v>
      </c>
      <c r="E90" s="135" t="s">
        <v>538</v>
      </c>
      <c r="F90" s="135">
        <v>0.73491424999999999</v>
      </c>
      <c r="G90" s="112">
        <v>101459</v>
      </c>
      <c r="H90" s="141"/>
      <c r="I90" s="112" t="s">
        <v>383</v>
      </c>
      <c r="J90" s="142" t="str">
        <f>VLOOKUP(D90,[2]Sheet1!$A$2:$G$366,7,FALSE)</f>
        <v xml:space="preserve">SB </v>
      </c>
      <c r="K90" s="108"/>
      <c r="AO90" s="108">
        <f>VLOOKUP(G90,'[10]TDS data'!$C:$D,2,FALSE)</f>
        <v>14.989999997</v>
      </c>
      <c r="AP90" s="108">
        <f>VLOOKUP(G90,'[11]TDS data'!$C$4:$H$387,6,FALSE)</f>
        <v>0.27557431299500462</v>
      </c>
      <c r="AQ90" s="108" t="e">
        <f>VLOOKUP(G90,'[12]cake or liquid'!$A:$E,5,FALSE)</f>
        <v>#N/A</v>
      </c>
      <c r="AR90" s="108"/>
      <c r="AS90" s="108" t="e">
        <f t="shared" si="2"/>
        <v>#N/A</v>
      </c>
    </row>
    <row r="91" spans="3:45">
      <c r="D91" s="10" t="s">
        <v>539</v>
      </c>
      <c r="E91" s="135">
        <v>50.999775999999997</v>
      </c>
      <c r="F91" s="135">
        <v>-1.595542</v>
      </c>
      <c r="G91" s="112">
        <v>111161</v>
      </c>
      <c r="H91" s="141"/>
      <c r="I91" s="112" t="s">
        <v>383</v>
      </c>
      <c r="J91" s="142" t="str">
        <f>VLOOKUP(D91,[2]Sheet1!$A$2:$G$366,7,FALSE)</f>
        <v xml:space="preserve">SAS </v>
      </c>
      <c r="K91" s="108"/>
      <c r="AO91" s="108">
        <f>VLOOKUP(G91,'[10]TDS data'!$C:$D,2,FALSE)</f>
        <v>99.560000001000006</v>
      </c>
      <c r="AP91" s="108">
        <f>VLOOKUP(G91,'[11]TDS data'!$C$4:$H$387,6,FALSE)</f>
        <v>1.682694033259055</v>
      </c>
      <c r="AQ91" s="108" t="str">
        <f>VLOOKUP(G91,'[12]cake or liquid'!$A:$E,5,FALSE)</f>
        <v>SLOWHILL COPSE CESS WTW</v>
      </c>
      <c r="AR91" s="108"/>
      <c r="AS91" s="108" t="e">
        <f t="shared" si="2"/>
        <v>#N/A</v>
      </c>
    </row>
    <row r="92" spans="3:45">
      <c r="D92" s="10" t="s">
        <v>540</v>
      </c>
      <c r="E92" s="135" t="s">
        <v>541</v>
      </c>
      <c r="F92" s="135">
        <v>0.72118322000000001</v>
      </c>
      <c r="G92" s="112">
        <v>102743</v>
      </c>
      <c r="H92" s="141"/>
      <c r="I92" s="112" t="s">
        <v>383</v>
      </c>
      <c r="J92" s="142" t="str">
        <f>VLOOKUP(D92,[2]Sheet1!$A$2:$G$366,7,FALSE)</f>
        <v xml:space="preserve">SAS </v>
      </c>
      <c r="K92" s="108"/>
      <c r="AO92" s="108">
        <f>VLOOKUP(G92,'[10]TDS data'!$C:$D,2,FALSE)</f>
        <v>1672.623647488</v>
      </c>
      <c r="AP92" s="108">
        <f>VLOOKUP(G92,'[11]TDS data'!$C$4:$H$387,6,FALSE)</f>
        <v>28.269524221452237</v>
      </c>
      <c r="AQ92" s="108" t="str">
        <f>VLOOKUP(G92,'[12]cake or liquid'!$A:$E,5,FALSE)</f>
        <v>GRAVESEND WTW</v>
      </c>
      <c r="AR92" s="108"/>
      <c r="AS92" s="108" t="e">
        <f t="shared" si="2"/>
        <v>#N/A</v>
      </c>
    </row>
    <row r="93" spans="3:45">
      <c r="C93" s="14"/>
      <c r="D93" s="10" t="s">
        <v>542</v>
      </c>
      <c r="E93" s="135">
        <v>51.153257000000004</v>
      </c>
      <c r="F93" s="135">
        <v>-1.331356</v>
      </c>
      <c r="G93" s="112">
        <v>108031</v>
      </c>
      <c r="H93" s="141"/>
      <c r="I93" s="112" t="s">
        <v>383</v>
      </c>
      <c r="J93" s="142" t="str">
        <f>VLOOKUP(D93,[2]Sheet1!$A$2:$G$366,7,FALSE)</f>
        <v xml:space="preserve">SAS </v>
      </c>
      <c r="K93" s="108"/>
      <c r="AO93" s="108">
        <f>VLOOKUP(G93,'[10]TDS data'!$C:$D,2,FALSE)</f>
        <v>1029.8154429543745</v>
      </c>
      <c r="AP93" s="108">
        <f>VLOOKUP(G93,'[11]TDS data'!$C$4:$H$387,6,FALSE)</f>
        <v>18.932000217517956</v>
      </c>
      <c r="AQ93" s="108" t="str">
        <f>VLOOKUP(G93,'[12]cake or liquid'!$A:$E,5,FALSE)</f>
        <v>FULLERTON WTW</v>
      </c>
      <c r="AR93" s="108"/>
      <c r="AS93" s="108" t="e">
        <f t="shared" si="2"/>
        <v>#N/A</v>
      </c>
    </row>
    <row r="94" spans="3:45">
      <c r="D94" s="10" t="s">
        <v>543</v>
      </c>
      <c r="E94" s="135" t="s">
        <v>544</v>
      </c>
      <c r="F94" s="135">
        <v>-0.68245800000000001</v>
      </c>
      <c r="G94" s="112">
        <v>101895</v>
      </c>
      <c r="H94" s="141"/>
      <c r="I94" s="112" t="s">
        <v>383</v>
      </c>
      <c r="J94" s="142" t="str">
        <f>VLOOKUP(D94,[2]Sheet1!$A$2:$G$366,7,FALSE)</f>
        <v>SAS Cphos</v>
      </c>
      <c r="K94" s="108"/>
      <c r="AO94" s="108">
        <f>VLOOKUP(G94,'[10]TDS data'!$C:$D,2,FALSE)</f>
        <v>423.92397253473973</v>
      </c>
      <c r="AP94" s="108">
        <f>VLOOKUP(G94,'[11]TDS data'!$C$4:$H$387,6,FALSE)</f>
        <v>9.3017595130515094</v>
      </c>
      <c r="AQ94" s="108" t="str">
        <f>VLOOKUP(G94,'[12]cake or liquid'!$A:$E,5,FALSE)</f>
        <v>FORD WTW</v>
      </c>
      <c r="AR94" s="108"/>
      <c r="AS94" s="108" t="e">
        <f t="shared" si="2"/>
        <v>#N/A</v>
      </c>
    </row>
    <row r="95" spans="3:45">
      <c r="D95" s="10" t="s">
        <v>545</v>
      </c>
      <c r="E95" s="135" t="s">
        <v>546</v>
      </c>
      <c r="F95" s="135">
        <v>0.64253453000000005</v>
      </c>
      <c r="G95" s="112">
        <v>102195</v>
      </c>
      <c r="H95" s="141"/>
      <c r="I95" s="112" t="s">
        <v>383</v>
      </c>
      <c r="J95" s="142" t="str">
        <f>VLOOKUP(D95,[2]Sheet1!$A$2:$G$366,7,FALSE)</f>
        <v>SB Cphos</v>
      </c>
      <c r="K95" s="108"/>
      <c r="AO95" s="108">
        <f>VLOOKUP(G95,'[10]TDS data'!$C:$D,2,FALSE)</f>
        <v>1180.7956843304476</v>
      </c>
      <c r="AP95" s="108">
        <f>VLOOKUP(G95,'[11]TDS data'!$C$4:$H$387,6,FALSE)</f>
        <v>28.00980951274633</v>
      </c>
      <c r="AQ95" s="108" t="str">
        <f>VLOOKUP(G95,'[12]cake or liquid'!$A:$E,5,FALSE)</f>
        <v>HAILSHAM NORTH WTW</v>
      </c>
      <c r="AR95" s="108"/>
      <c r="AS95" s="108" t="e">
        <f t="shared" si="2"/>
        <v>#N/A</v>
      </c>
    </row>
    <row r="96" spans="3:45">
      <c r="D96" s="10" t="s">
        <v>547</v>
      </c>
      <c r="E96" s="135" t="s">
        <v>548</v>
      </c>
      <c r="F96" s="135">
        <v>0.13774507999999999</v>
      </c>
      <c r="G96" s="112">
        <v>103210</v>
      </c>
      <c r="H96" s="141"/>
      <c r="I96" s="112" t="s">
        <v>383</v>
      </c>
      <c r="J96" s="142" t="str">
        <f>VLOOKUP(D96,[2]Sheet1!$A$2:$G$366,7,FALSE)</f>
        <v>SAS Cphos</v>
      </c>
      <c r="K96" s="108"/>
      <c r="AO96" s="108">
        <f>VLOOKUP(G96,'[10]TDS data'!$C:$D,2,FALSE)</f>
        <v>482.05278731547037</v>
      </c>
      <c r="AP96" s="108">
        <f>VLOOKUP(G96,'[11]TDS data'!$C$4:$H$387,6,FALSE)</f>
        <v>10.720160137810193</v>
      </c>
      <c r="AQ96" s="108" t="str">
        <f>VLOOKUP(G96,'[12]cake or liquid'!$A:$E,5,FALSE)</f>
        <v>HAILSHAM NORTH WTW</v>
      </c>
      <c r="AR96" s="108"/>
      <c r="AS96" s="108" t="e">
        <f t="shared" si="2"/>
        <v>#N/A</v>
      </c>
    </row>
    <row r="97" spans="2:45">
      <c r="D97" s="10" t="s">
        <v>549</v>
      </c>
      <c r="E97" s="135" t="s">
        <v>550</v>
      </c>
      <c r="F97" s="135">
        <v>6.1024800000000004E-3</v>
      </c>
      <c r="G97" s="112">
        <v>101473</v>
      </c>
      <c r="H97" s="141"/>
      <c r="I97" s="112" t="s">
        <v>383</v>
      </c>
      <c r="J97" s="142" t="str">
        <f>VLOOKUP(D97,[2]Sheet1!$A$2:$G$366,7,FALSE)</f>
        <v xml:space="preserve">P </v>
      </c>
      <c r="K97" s="108"/>
      <c r="AO97" s="108">
        <f>VLOOKUP(G97,'[10]TDS data'!$C:$D,2,FALSE)</f>
        <v>31.559999995999998</v>
      </c>
      <c r="AP97" s="108">
        <f>VLOOKUP(G97,'[11]TDS data'!$C$4:$H$387,6,FALSE)</f>
        <v>0.56147917872736453</v>
      </c>
      <c r="AQ97" s="108" t="e">
        <f>VLOOKUP(G97,'[12]cake or liquid'!$A:$E,5,FALSE)</f>
        <v>#N/A</v>
      </c>
      <c r="AR97" s="108"/>
      <c r="AS97" s="108" t="e">
        <f t="shared" si="2"/>
        <v>#N/A</v>
      </c>
    </row>
    <row r="98" spans="2:45">
      <c r="D98" s="10" t="s">
        <v>551</v>
      </c>
      <c r="E98" s="135" t="s">
        <v>552</v>
      </c>
      <c r="F98" s="135">
        <v>0.85167665000000004</v>
      </c>
      <c r="G98" s="112">
        <v>101726</v>
      </c>
      <c r="H98" s="141"/>
      <c r="I98" s="112" t="s">
        <v>383</v>
      </c>
      <c r="J98" s="142" t="str">
        <f>VLOOKUP(D98,[2]Sheet1!$A$2:$G$366,7,FALSE)</f>
        <v xml:space="preserve">SAS </v>
      </c>
      <c r="K98" s="108"/>
      <c r="AO98" s="108">
        <f>VLOOKUP(G98,'[10]TDS data'!$C:$D,2,FALSE)</f>
        <v>1611.1493042504567</v>
      </c>
      <c r="AP98" s="108">
        <f>VLOOKUP(G98,'[11]TDS data'!$C$4:$H$387,6,FALSE)</f>
        <v>26.275070424049503</v>
      </c>
      <c r="AQ98" s="108" t="str">
        <f>VLOOKUP(G98,'[12]cake or liquid'!$A:$E,5,FALSE)</f>
        <v>ASHFORD WTW</v>
      </c>
      <c r="AR98" s="108"/>
      <c r="AS98" s="108" t="e">
        <f t="shared" si="2"/>
        <v>#N/A</v>
      </c>
    </row>
    <row r="99" spans="2:45">
      <c r="D99" s="10" t="s">
        <v>553</v>
      </c>
      <c r="E99" s="135" t="s">
        <v>554</v>
      </c>
      <c r="F99" s="135">
        <v>-1.2274012999999999</v>
      </c>
      <c r="G99" s="112">
        <v>100902</v>
      </c>
      <c r="H99" s="141"/>
      <c r="I99" s="112" t="s">
        <v>383</v>
      </c>
      <c r="J99" s="142" t="str">
        <f>VLOOKUP(D99,[2]Sheet1!$A$2:$G$366,7,FALSE)</f>
        <v xml:space="preserve">SAS </v>
      </c>
      <c r="K99" s="108"/>
      <c r="AO99" s="108">
        <f>VLOOKUP(G99,'[10]TDS data'!$C:$D,2,FALSE)</f>
        <v>56.210000006999998</v>
      </c>
      <c r="AP99" s="108">
        <f>VLOOKUP(G99,'[11]TDS data'!$C$4:$H$387,6,FALSE)</f>
        <v>1.0333577143748036</v>
      </c>
      <c r="AQ99" s="108" t="str">
        <f>VLOOKUP(G99,'[12]cake or liquid'!$A:$E,5,FALSE)</f>
        <v>FULLERTON WTW</v>
      </c>
      <c r="AR99" s="108"/>
      <c r="AS99" s="108" t="e">
        <f t="shared" si="2"/>
        <v>#N/A</v>
      </c>
    </row>
    <row r="100" spans="2:45">
      <c r="D100" s="10" t="s">
        <v>555</v>
      </c>
      <c r="E100" s="135" t="s">
        <v>556</v>
      </c>
      <c r="F100" s="135">
        <v>-0.53116260000000004</v>
      </c>
      <c r="G100" s="112">
        <v>101933</v>
      </c>
      <c r="H100" s="141"/>
      <c r="I100" s="112" t="s">
        <v>383</v>
      </c>
      <c r="J100" s="142" t="str">
        <f>VLOOKUP(D100,[2]Sheet1!$A$2:$G$366,7,FALSE)</f>
        <v xml:space="preserve">SB </v>
      </c>
      <c r="K100" s="108"/>
      <c r="AO100" s="108">
        <f>VLOOKUP(G100,'[10]TDS data'!$C:$D,2,FALSE)</f>
        <v>17.72666667</v>
      </c>
      <c r="AP100" s="108">
        <f>VLOOKUP(G100,'[11]TDS data'!$C$4:$H$387,6,FALSE)</f>
        <v>0.3258848559209041</v>
      </c>
      <c r="AQ100" s="108" t="e">
        <f>VLOOKUP(G100,'[12]cake or liquid'!$A:$E,5,FALSE)</f>
        <v>#N/A</v>
      </c>
      <c r="AR100" s="108"/>
      <c r="AS100" s="108" t="e">
        <f t="shared" si="2"/>
        <v>#N/A</v>
      </c>
    </row>
    <row r="101" spans="2:45">
      <c r="D101" s="10" t="s">
        <v>557</v>
      </c>
      <c r="E101" s="135" t="s">
        <v>558</v>
      </c>
      <c r="F101" s="135">
        <v>0.11637359999999999</v>
      </c>
      <c r="G101" s="112">
        <v>101395</v>
      </c>
      <c r="H101" s="141"/>
      <c r="I101" s="112" t="s">
        <v>383</v>
      </c>
      <c r="J101" s="142" t="str">
        <f>VLOOKUP(D101,[2]Sheet1!$A$2:$G$366,7,FALSE)</f>
        <v xml:space="preserve">SB </v>
      </c>
      <c r="K101" s="108"/>
      <c r="AO101" s="108">
        <f>VLOOKUP(G101,'[10]TDS data'!$C:$D,2,FALSE)</f>
        <v>990.86611886145113</v>
      </c>
      <c r="AP101" s="108">
        <f>VLOOKUP(G101,'[11]TDS data'!$C$4:$H$387,6,FALSE)</f>
        <v>16.746931558356518</v>
      </c>
      <c r="AQ101" s="108" t="str">
        <f>VLOOKUP(G101,'[12]cake or liquid'!$A:$E,5,FALSE)</f>
        <v>SCAYNES HILL WTW</v>
      </c>
      <c r="AR101" s="108"/>
      <c r="AS101" s="108" t="e">
        <f t="shared" si="2"/>
        <v>#N/A</v>
      </c>
    </row>
    <row r="102" spans="2:45">
      <c r="D102" s="10" t="s">
        <v>559</v>
      </c>
      <c r="E102" s="135" t="s">
        <v>560</v>
      </c>
      <c r="F102" s="135">
        <v>0.36716876999999998</v>
      </c>
      <c r="G102" s="112">
        <v>102427</v>
      </c>
      <c r="H102" s="141"/>
      <c r="I102" s="112" t="s">
        <v>383</v>
      </c>
      <c r="J102" s="142" t="str">
        <f>VLOOKUP(D102,[2]Sheet1!$A$2:$G$366,7,FALSE)</f>
        <v xml:space="preserve">P </v>
      </c>
      <c r="K102" s="108"/>
      <c r="AO102" s="108">
        <f>VLOOKUP(G102,'[10]TDS data'!$C:$D,2,FALSE)</f>
        <v>45.47</v>
      </c>
      <c r="AP102" s="108">
        <f>VLOOKUP(G102,'[11]TDS data'!$C$4:$H$387,6,FALSE)</f>
        <v>0.56626491704620874</v>
      </c>
      <c r="AQ102" s="108" t="e">
        <f>VLOOKUP(G102,'[12]cake or liquid'!$A:$E,5,FALSE)</f>
        <v>#N/A</v>
      </c>
      <c r="AR102" s="108"/>
      <c r="AS102" s="108" t="e">
        <f t="shared" si="2"/>
        <v>#N/A</v>
      </c>
    </row>
    <row r="103" spans="2:45">
      <c r="D103" s="10" t="s">
        <v>561</v>
      </c>
      <c r="E103" s="135" t="s">
        <v>562</v>
      </c>
      <c r="F103" s="135">
        <v>0.52032332999999997</v>
      </c>
      <c r="G103" s="112">
        <v>100110</v>
      </c>
      <c r="H103" s="141"/>
      <c r="I103" s="112" t="s">
        <v>383</v>
      </c>
      <c r="J103" s="142" t="str">
        <f>VLOOKUP(D103,[2]Sheet1!$A$2:$G$366,7,FALSE)</f>
        <v>SB Cphos</v>
      </c>
      <c r="K103" s="108"/>
      <c r="AO103" s="108">
        <f>VLOOKUP(G103,'[10]TDS data'!$C:$D,2,FALSE)</f>
        <v>2292.140177886557</v>
      </c>
      <c r="AP103" s="108">
        <f>VLOOKUP(G103,'[11]TDS data'!$C$4:$H$387,6,FALSE)</f>
        <v>52.333202274691544</v>
      </c>
      <c r="AQ103" s="108" t="str">
        <f>VLOOKUP(G103,'[12]cake or liquid'!$A:$E,5,FALSE)</f>
        <v>ASHFORD WTW</v>
      </c>
      <c r="AR103" s="108"/>
      <c r="AS103" s="108" t="e">
        <f t="shared" si="2"/>
        <v>#N/A</v>
      </c>
    </row>
    <row r="104" spans="2:45">
      <c r="D104" s="10" t="s">
        <v>563</v>
      </c>
      <c r="E104" s="135" t="s">
        <v>564</v>
      </c>
      <c r="F104" s="135">
        <v>-1.2307406000000001</v>
      </c>
      <c r="G104" s="112">
        <v>100492</v>
      </c>
      <c r="H104" s="141"/>
      <c r="I104" s="112" t="s">
        <v>383</v>
      </c>
      <c r="J104" s="142" t="str">
        <f>VLOOKUP(D104,[2]Sheet1!$A$2:$G$366,7,FALSE)</f>
        <v xml:space="preserve">SB </v>
      </c>
      <c r="K104" s="108"/>
      <c r="AO104" s="108">
        <f>VLOOKUP(G104,'[10]TDS data'!$C:$D,2,FALSE)</f>
        <v>146.72698627936987</v>
      </c>
      <c r="AP104" s="108">
        <f>VLOOKUP(G104,'[11]TDS data'!$C$4:$H$387,6,FALSE)</f>
        <v>0</v>
      </c>
      <c r="AQ104" s="108" t="e">
        <f>VLOOKUP(G104,'[12]cake or liquid'!$A:$E,5,FALSE)</f>
        <v>#N/A</v>
      </c>
      <c r="AR104" s="108"/>
      <c r="AS104" s="108" t="e">
        <f t="shared" si="2"/>
        <v>#N/A</v>
      </c>
    </row>
    <row r="105" spans="2:45">
      <c r="D105" s="10" t="s">
        <v>565</v>
      </c>
      <c r="E105" s="135" t="s">
        <v>566</v>
      </c>
      <c r="F105" s="135">
        <v>0.12963942000000001</v>
      </c>
      <c r="G105" s="112">
        <v>100470</v>
      </c>
      <c r="H105" s="141"/>
      <c r="I105" s="112" t="s">
        <v>383</v>
      </c>
      <c r="J105" s="142" t="str">
        <f>VLOOKUP(D105,[2]Sheet1!$A$2:$G$366,7,FALSE)</f>
        <v xml:space="preserve">SB </v>
      </c>
      <c r="K105" s="108"/>
      <c r="AO105" s="108">
        <f>VLOOKUP(G105,'[10]TDS data'!$C:$D,2,FALSE)</f>
        <v>156.94228310502282</v>
      </c>
      <c r="AP105" s="108">
        <f>VLOOKUP(G105,'[11]TDS data'!$C$4:$H$387,6,FALSE)</f>
        <v>2.8852075954095939</v>
      </c>
      <c r="AQ105" s="108" t="str">
        <f>VLOOKUP(G105,'[12]cake or liquid'!$A:$E,5,FALSE)</f>
        <v>SCAYNES HILL WTW</v>
      </c>
      <c r="AR105" s="108"/>
      <c r="AS105" s="108" t="e">
        <f t="shared" si="2"/>
        <v>#N/A</v>
      </c>
    </row>
    <row r="106" spans="2:45">
      <c r="D106" s="10" t="s">
        <v>567</v>
      </c>
      <c r="E106" s="135" t="s">
        <v>568</v>
      </c>
      <c r="F106" s="135">
        <v>-3.8356399999999999E-2</v>
      </c>
      <c r="G106" s="112">
        <v>101548</v>
      </c>
      <c r="H106" s="141"/>
      <c r="I106" s="112" t="s">
        <v>383</v>
      </c>
      <c r="J106" s="142" t="str">
        <f>VLOOKUP(D106,[2]Sheet1!$A$2:$G$366,7,FALSE)</f>
        <v xml:space="preserve">SB </v>
      </c>
      <c r="K106" s="108"/>
      <c r="AO106" s="108">
        <f>VLOOKUP(G106,'[10]TDS data'!$C:$D,2,FALSE)</f>
        <v>27.130000001999999</v>
      </c>
      <c r="AP106" s="108">
        <f>VLOOKUP(G106,'[11]TDS data'!$C$4:$H$387,6,FALSE)</f>
        <v>0.49875457729165373</v>
      </c>
      <c r="AQ106" s="108" t="e">
        <f>VLOOKUP(G106,'[12]cake or liquid'!$A:$E,5,FALSE)</f>
        <v>#N/A</v>
      </c>
      <c r="AR106" s="108"/>
      <c r="AS106" s="108" t="e">
        <f t="shared" si="2"/>
        <v>#N/A</v>
      </c>
    </row>
    <row r="107" spans="2:45">
      <c r="D107" s="10" t="s">
        <v>569</v>
      </c>
      <c r="E107" s="135" t="s">
        <v>570</v>
      </c>
      <c r="F107" s="135">
        <v>-5.6392600000000001E-2</v>
      </c>
      <c r="G107" s="112">
        <v>100885</v>
      </c>
      <c r="H107" s="141"/>
      <c r="I107" s="112" t="s">
        <v>383</v>
      </c>
      <c r="J107" s="142" t="str">
        <f>VLOOKUP(D107,[2]Sheet1!$A$2:$G$366,7,FALSE)</f>
        <v xml:space="preserve">SAS </v>
      </c>
      <c r="K107" s="108"/>
      <c r="AO107" s="108">
        <f>VLOOKUP(G107,'[10]TDS data'!$C:$D,2,FALSE)</f>
        <v>44.19</v>
      </c>
      <c r="AP107" s="108">
        <f>VLOOKUP(G107,'[11]TDS data'!$C$4:$H$387,6,FALSE)</f>
        <v>0.41929471755144831</v>
      </c>
      <c r="AQ107" s="108" t="str">
        <f>VLOOKUP(G107,'[12]cake or liquid'!$A:$E,5,FALSE)</f>
        <v>SCAYNES HILL WTW</v>
      </c>
      <c r="AR107" s="108"/>
      <c r="AS107" s="108" t="e">
        <f t="shared" si="2"/>
        <v>#N/A</v>
      </c>
    </row>
    <row r="108" spans="2:45">
      <c r="D108" s="10" t="s">
        <v>571</v>
      </c>
      <c r="E108" s="135" t="s">
        <v>572</v>
      </c>
      <c r="F108" s="135">
        <v>-0.21950020000000001</v>
      </c>
      <c r="G108" s="112">
        <v>101784</v>
      </c>
      <c r="H108" s="141"/>
      <c r="I108" s="112" t="s">
        <v>383</v>
      </c>
      <c r="J108" s="142" t="str">
        <f>VLOOKUP(D108,[2]Sheet1!$A$2:$G$366,7,FALSE)</f>
        <v xml:space="preserve">SAS </v>
      </c>
      <c r="K108" s="108"/>
      <c r="AO108" s="108">
        <f>VLOOKUP(G108,'[10]TDS data'!$C:$D,2,FALSE)</f>
        <v>54</v>
      </c>
      <c r="AP108" s="108">
        <f>VLOOKUP(G108,'[11]TDS data'!$C$4:$H$387,6,FALSE)</f>
        <v>1.0649779822477154</v>
      </c>
      <c r="AQ108" s="108" t="str">
        <f>VLOOKUP(G108,'[12]cake or liquid'!$A:$E,5,FALSE)</f>
        <v>GODDARDS GREEN WTW</v>
      </c>
      <c r="AR108" s="108"/>
      <c r="AS108" s="108" t="e">
        <f t="shared" ref="AS108:AS139" si="3">VLOOKUP(G108,$M$231:$P$242,4,FALSE)</f>
        <v>#N/A</v>
      </c>
    </row>
    <row r="109" spans="2:45">
      <c r="D109" s="10" t="s">
        <v>573</v>
      </c>
      <c r="E109" s="135" t="s">
        <v>574</v>
      </c>
      <c r="F109" s="135">
        <v>-1.2864678000000001</v>
      </c>
      <c r="G109" s="112">
        <v>101636</v>
      </c>
      <c r="H109" s="141"/>
      <c r="I109" s="112" t="s">
        <v>383</v>
      </c>
      <c r="J109" s="142" t="str">
        <f>VLOOKUP(D109,[2]Sheet1!$A$2:$G$366,7,FALSE)</f>
        <v xml:space="preserve">SAS </v>
      </c>
      <c r="K109" s="108"/>
      <c r="AO109" s="108">
        <f>VLOOKUP(G109,'[10]TDS data'!$C:$D,2,FALSE)</f>
        <v>51.843424666534247</v>
      </c>
      <c r="AP109" s="108">
        <f>VLOOKUP(G109,'[11]TDS data'!$C$4:$H$387,6,FALSE)</f>
        <v>0.87622158848148124</v>
      </c>
      <c r="AQ109" s="108" t="str">
        <f>VLOOKUP(G109,'[12]cake or liquid'!$A:$E,5,FALSE)</f>
        <v>SANDOWN NEW WTW</v>
      </c>
      <c r="AR109" s="108"/>
      <c r="AS109" s="108" t="e">
        <f t="shared" si="3"/>
        <v>#N/A</v>
      </c>
    </row>
    <row r="110" spans="2:45" s="72" customFormat="1">
      <c r="B110"/>
      <c r="D110" s="10" t="s">
        <v>575</v>
      </c>
      <c r="E110" s="135" t="s">
        <v>576</v>
      </c>
      <c r="F110" s="135">
        <v>-0.87372070000000002</v>
      </c>
      <c r="G110" s="112">
        <v>102634</v>
      </c>
      <c r="H110" s="141"/>
      <c r="I110" s="112" t="s">
        <v>383</v>
      </c>
      <c r="J110" s="142" t="str">
        <f>VLOOKUP(D110,[2]Sheet1!$A$2:$G$366,7,FALSE)</f>
        <v xml:space="preserve">SAS </v>
      </c>
      <c r="K110" s="108"/>
      <c r="AO110" s="108">
        <f>VLOOKUP(G110,'[10]TDS data'!$C:$D,2,FALSE)</f>
        <v>63.616178863999998</v>
      </c>
      <c r="AP110" s="108">
        <f>VLOOKUP(G110,'[11]TDS data'!$C$4:$H$387,6,FALSE)</f>
        <v>1.075196510567682</v>
      </c>
      <c r="AQ110" s="111" t="str">
        <f>VLOOKUP(G110,'[12]cake or liquid'!$A:$E,5,FALSE)</f>
        <v>CHICKENHALL EASTLEIGH WTW</v>
      </c>
      <c r="AR110" s="108"/>
      <c r="AS110" s="111" t="e">
        <f t="shared" si="3"/>
        <v>#N/A</v>
      </c>
    </row>
    <row r="111" spans="2:45">
      <c r="D111" s="10" t="s">
        <v>577</v>
      </c>
      <c r="E111" s="135" t="s">
        <v>578</v>
      </c>
      <c r="F111" s="135">
        <v>-4.7252189999999999E-2</v>
      </c>
      <c r="G111" s="112">
        <v>101848</v>
      </c>
      <c r="H111" s="141"/>
      <c r="I111" s="112" t="s">
        <v>383</v>
      </c>
      <c r="J111" s="142" t="str">
        <f>VLOOKUP(D111,[2]Sheet1!$A$2:$G$366,7,FALSE)</f>
        <v xml:space="preserve">SB </v>
      </c>
      <c r="K111" s="108"/>
      <c r="AO111" s="108">
        <f>VLOOKUP(G111,'[10]TDS data'!$C:$D,2,FALSE)</f>
        <v>112.33812784588127</v>
      </c>
      <c r="AP111" s="108">
        <f>VLOOKUP(G111,'[11]TDS data'!$C$4:$H$387,6,FALSE)</f>
        <v>2.0652103008985567</v>
      </c>
      <c r="AQ111" s="108" t="str">
        <f>VLOOKUP(G111,'[12]cake or liquid'!$A:$E,5,FALSE)</f>
        <v>GODDARDS GREEN WTW</v>
      </c>
      <c r="AR111" s="108"/>
      <c r="AS111" s="108" t="e">
        <f t="shared" si="3"/>
        <v>#N/A</v>
      </c>
    </row>
    <row r="112" spans="2:45">
      <c r="D112" s="10" t="s">
        <v>579</v>
      </c>
      <c r="E112" s="135" t="s">
        <v>580</v>
      </c>
      <c r="F112" s="135">
        <v>0.40609851000000002</v>
      </c>
      <c r="G112" s="112">
        <v>101090</v>
      </c>
      <c r="H112" s="141"/>
      <c r="I112" s="112" t="s">
        <v>383</v>
      </c>
      <c r="J112" s="142" t="str">
        <f>VLOOKUP(D112,[2]Sheet1!$A$2:$G$366,7,FALSE)</f>
        <v>SAS Cphos</v>
      </c>
      <c r="K112" s="108"/>
      <c r="AO112" s="108">
        <f>VLOOKUP(G112,'[10]TDS data'!$C:$D,2,FALSE)</f>
        <v>1550.425890094959</v>
      </c>
      <c r="AP112" s="108">
        <f>VLOOKUP(G112,'[11]TDS data'!$C$4:$H$387,6,FALSE)</f>
        <v>34.019516957820329</v>
      </c>
      <c r="AQ112" s="108" t="str">
        <f>VLOOKUP(G112,'[12]cake or liquid'!$A:$E,5,FALSE)</f>
        <v>HAILSHAM NORTH WTW</v>
      </c>
      <c r="AR112" s="108"/>
      <c r="AS112" s="108" t="e">
        <f t="shared" si="3"/>
        <v>#N/A</v>
      </c>
    </row>
    <row r="113" spans="4:45">
      <c r="D113" s="10" t="s">
        <v>581</v>
      </c>
      <c r="E113" s="135" t="s">
        <v>582</v>
      </c>
      <c r="F113" s="135">
        <v>-3.8242999999999999E-2</v>
      </c>
      <c r="G113" s="112">
        <v>103096</v>
      </c>
      <c r="H113" s="141"/>
      <c r="I113" s="112" t="s">
        <v>383</v>
      </c>
      <c r="J113" s="142" t="str">
        <f>VLOOKUP(D113,[2]Sheet1!$A$2:$G$366,7,FALSE)</f>
        <v>SAS Cphos</v>
      </c>
      <c r="K113" s="108"/>
      <c r="AO113" s="108">
        <f>VLOOKUP(G113,'[10]TDS data'!$C:$D,2,FALSE)</f>
        <v>1254.3883102922832</v>
      </c>
      <c r="AP113" s="108">
        <f>VLOOKUP(G113,'[11]TDS data'!$C$4:$H$387,6,FALSE)</f>
        <v>20.456913027913043</v>
      </c>
      <c r="AQ113" s="108" t="str">
        <f>VLOOKUP(G113,'[12]cake or liquid'!$A:$E,5,FALSE)</f>
        <v>GODDARDS GREEN WTW</v>
      </c>
      <c r="AR113" s="108"/>
      <c r="AS113" s="108" t="e">
        <f t="shared" si="3"/>
        <v>#N/A</v>
      </c>
    </row>
    <row r="114" spans="4:45">
      <c r="D114" s="10" t="s">
        <v>583</v>
      </c>
      <c r="E114" s="135" t="s">
        <v>584</v>
      </c>
      <c r="F114" s="135">
        <v>-0.55134760000000005</v>
      </c>
      <c r="G114" s="112">
        <v>100296</v>
      </c>
      <c r="H114" s="141"/>
      <c r="I114" s="112" t="s">
        <v>383</v>
      </c>
      <c r="J114" s="142" t="str">
        <f>VLOOKUP(D114,[2]Sheet1!$A$2:$G$366,7,FALSE)</f>
        <v xml:space="preserve">SB </v>
      </c>
      <c r="K114" s="108"/>
      <c r="AO114" s="108">
        <f>VLOOKUP(G114,'[10]TDS data'!$C:$D,2,FALSE)</f>
        <v>108.32</v>
      </c>
      <c r="AP114" s="108">
        <f>VLOOKUP(G114,'[11]TDS data'!$C$4:$H$387,6,FALSE)</f>
        <v>1.9913415336619698</v>
      </c>
      <c r="AQ114" s="108" t="str">
        <f>VLOOKUP(G114,'[12]cake or liquid'!$A:$E,5,FALSE)</f>
        <v>FORD WTW</v>
      </c>
      <c r="AR114" s="108"/>
      <c r="AS114" s="108" t="e">
        <f t="shared" si="3"/>
        <v>#N/A</v>
      </c>
    </row>
    <row r="115" spans="4:45">
      <c r="D115" s="10" t="s">
        <v>585</v>
      </c>
      <c r="E115" s="135" t="s">
        <v>586</v>
      </c>
      <c r="F115" s="135">
        <v>0.45923593000000001</v>
      </c>
      <c r="G115" s="112">
        <v>100056</v>
      </c>
      <c r="H115" s="141"/>
      <c r="I115" s="112" t="s">
        <v>383</v>
      </c>
      <c r="J115" s="142" t="str">
        <f>VLOOKUP(D115,[2]Sheet1!$A$2:$G$366,7,FALSE)</f>
        <v>SB Cphos</v>
      </c>
      <c r="K115" s="108"/>
      <c r="AO115" s="108">
        <f>VLOOKUP(G115,'[10]TDS data'!$C:$D,2,FALSE)</f>
        <v>1907.5302264222832</v>
      </c>
      <c r="AP115" s="108">
        <f>VLOOKUP(G115,'[11]TDS data'!$C$4:$H$387,6,FALSE)</f>
        <v>31.108532836170497</v>
      </c>
      <c r="AQ115" s="108" t="str">
        <f>VLOOKUP(G115,'[12]cake or liquid'!$A:$E,5,FALSE)</f>
        <v>HAILSHAM NORTH WTW</v>
      </c>
      <c r="AR115" s="108"/>
      <c r="AS115" s="108" t="e">
        <f t="shared" si="3"/>
        <v>#N/A</v>
      </c>
    </row>
    <row r="116" spans="4:45">
      <c r="D116" s="10" t="s">
        <v>587</v>
      </c>
      <c r="E116" s="135" t="s">
        <v>588</v>
      </c>
      <c r="F116" s="135">
        <v>0.68873691999999997</v>
      </c>
      <c r="G116" s="112">
        <v>101125</v>
      </c>
      <c r="H116" s="141"/>
      <c r="I116" s="112" t="s">
        <v>383</v>
      </c>
      <c r="J116" s="142" t="str">
        <f>VLOOKUP(D116,[2]Sheet1!$A$2:$G$366,7,FALSE)</f>
        <v>SB Cphos</v>
      </c>
      <c r="K116" s="108"/>
      <c r="AO116" s="108">
        <f>VLOOKUP(G116,'[10]TDS data'!$C:$D,2,FALSE)</f>
        <v>885.97090243761102</v>
      </c>
      <c r="AP116" s="108">
        <f>VLOOKUP(G116,'[11]TDS data'!$C$4:$H$387,6,FALSE)</f>
        <v>19.440014728963078</v>
      </c>
      <c r="AQ116" s="108" t="str">
        <f>VLOOKUP(G116,'[12]cake or liquid'!$A:$E,5,FALSE)</f>
        <v>HAILSHAM NORTH WTW</v>
      </c>
      <c r="AR116" s="108"/>
      <c r="AS116" s="108" t="e">
        <f t="shared" si="3"/>
        <v>#N/A</v>
      </c>
    </row>
    <row r="117" spans="4:45">
      <c r="D117" s="10" t="s">
        <v>589</v>
      </c>
      <c r="E117" s="135" t="s">
        <v>590</v>
      </c>
      <c r="F117" s="135">
        <v>0.57650519</v>
      </c>
      <c r="G117" s="112">
        <v>101388</v>
      </c>
      <c r="H117" s="141"/>
      <c r="I117" s="112" t="s">
        <v>383</v>
      </c>
      <c r="J117" s="142" t="str">
        <f>VLOOKUP(D117,[2]Sheet1!$A$2:$G$366,7,FALSE)</f>
        <v>SB Cphos</v>
      </c>
      <c r="K117" s="108"/>
      <c r="AO117" s="108">
        <f>VLOOKUP(G117,'[10]TDS data'!$C:$D,2,FALSE)</f>
        <v>295.07095895210961</v>
      </c>
      <c r="AP117" s="108">
        <f>VLOOKUP(G117,'[11]TDS data'!$C$4:$H$387,6,FALSE)</f>
        <v>6.4744606988063085</v>
      </c>
      <c r="AQ117" s="108" t="str">
        <f>VLOOKUP(G117,'[12]cake or liquid'!$A:$E,5,FALSE)</f>
        <v>ASHFORD WTW</v>
      </c>
      <c r="AR117" s="108"/>
      <c r="AS117" s="108" t="e">
        <f t="shared" si="3"/>
        <v>#N/A</v>
      </c>
    </row>
    <row r="118" spans="4:45">
      <c r="D118" s="10" t="s">
        <v>591</v>
      </c>
      <c r="E118" s="135" t="s">
        <v>592</v>
      </c>
      <c r="F118" s="135">
        <v>0.72589102999999999</v>
      </c>
      <c r="G118" s="112">
        <v>102386</v>
      </c>
      <c r="H118" s="141"/>
      <c r="I118" s="112" t="s">
        <v>383</v>
      </c>
      <c r="J118" s="142" t="str">
        <f>VLOOKUP(D118,[2]Sheet1!$A$2:$G$366,7,FALSE)</f>
        <v>SB Cphos</v>
      </c>
      <c r="K118" s="108"/>
      <c r="AO118" s="108">
        <f>VLOOKUP(G118,'[10]TDS data'!$C:$D,2,FALSE)</f>
        <v>1897.5778745007124</v>
      </c>
      <c r="AP118" s="108">
        <f>VLOOKUP(G118,'[11]TDS data'!$C$4:$H$387,6,FALSE)</f>
        <v>41.636741938312099</v>
      </c>
      <c r="AQ118" s="108" t="str">
        <f>VLOOKUP(G118,'[12]cake or liquid'!$A:$E,5,FALSE)</f>
        <v>ASHFORD WTW</v>
      </c>
      <c r="AR118" s="108"/>
      <c r="AS118" s="108" t="e">
        <f t="shared" si="3"/>
        <v>#N/A</v>
      </c>
    </row>
    <row r="119" spans="4:45">
      <c r="D119" s="10" t="s">
        <v>593</v>
      </c>
      <c r="E119" s="135" t="s">
        <v>594</v>
      </c>
      <c r="F119" s="135">
        <v>-0.4114623</v>
      </c>
      <c r="G119" s="112">
        <v>102560</v>
      </c>
      <c r="H119" s="141"/>
      <c r="I119" s="112" t="s">
        <v>383</v>
      </c>
      <c r="J119" s="142" t="str">
        <f>VLOOKUP(D119,[2]Sheet1!$A$2:$G$366,7,FALSE)</f>
        <v xml:space="preserve">SB </v>
      </c>
      <c r="K119" s="108"/>
      <c r="AO119" s="108">
        <f>VLOOKUP(G119,'[10]TDS data'!$C:$D,2,FALSE)</f>
        <v>74.58</v>
      </c>
      <c r="AP119" s="108">
        <f>VLOOKUP(G119,'[11]TDS data'!$C$4:$H$387,6,FALSE)</f>
        <v>1.3710695308392697</v>
      </c>
      <c r="AQ119" s="108" t="str">
        <f>VLOOKUP(G119,'[12]cake or liquid'!$A:$E,5,FALSE)</f>
        <v>GODDARDS GREEN WTW</v>
      </c>
      <c r="AR119" s="108"/>
      <c r="AS119" s="108" t="e">
        <f t="shared" si="3"/>
        <v>#N/A</v>
      </c>
    </row>
    <row r="120" spans="4:45">
      <c r="D120" s="10" t="s">
        <v>595</v>
      </c>
      <c r="E120" s="135" t="s">
        <v>596</v>
      </c>
      <c r="F120" s="135">
        <v>0.88832219999999995</v>
      </c>
      <c r="G120" s="112">
        <v>101549</v>
      </c>
      <c r="H120" s="141"/>
      <c r="I120" s="112" t="s">
        <v>383</v>
      </c>
      <c r="J120" s="142" t="str">
        <f>VLOOKUP(D120,[2]Sheet1!$A$2:$G$366,7,FALSE)</f>
        <v xml:space="preserve">SB </v>
      </c>
      <c r="K120" s="108"/>
      <c r="AO120" s="108">
        <f>VLOOKUP(G120,'[10]TDS data'!$C:$D,2,FALSE)</f>
        <v>164.976</v>
      </c>
      <c r="AP120" s="108">
        <f>VLOOKUP(G120,'[11]TDS data'!$C$4:$H$387,6,FALSE)</f>
        <v>3.032898456955476</v>
      </c>
      <c r="AQ120" s="108" t="str">
        <f>VLOOKUP(G120,'[12]cake or liquid'!$A:$E,5,FALSE)</f>
        <v>ASHFORD WTW</v>
      </c>
      <c r="AR120" s="108"/>
      <c r="AS120" s="108" t="e">
        <f t="shared" si="3"/>
        <v>#N/A</v>
      </c>
    </row>
    <row r="121" spans="4:45">
      <c r="D121" s="10" t="s">
        <v>597</v>
      </c>
      <c r="E121" s="135" t="s">
        <v>598</v>
      </c>
      <c r="F121" s="135">
        <v>0.43336318000000001</v>
      </c>
      <c r="G121" s="112">
        <v>100207</v>
      </c>
      <c r="H121" s="141"/>
      <c r="I121" s="112" t="s">
        <v>383</v>
      </c>
      <c r="J121" s="142" t="str">
        <f>VLOOKUP(D121,[2]Sheet1!$A$2:$G$366,7,FALSE)</f>
        <v>SAS Cphos</v>
      </c>
      <c r="K121" s="108"/>
      <c r="AO121" s="108">
        <f>VLOOKUP(G121,'[10]TDS data'!$C:$D,2,FALSE)</f>
        <v>286.47999996200002</v>
      </c>
      <c r="AP121" s="108">
        <f>VLOOKUP(G121,'[11]TDS data'!$C$4:$H$387,6,FALSE)</f>
        <v>4.8418861649183391</v>
      </c>
      <c r="AQ121" s="108" t="str">
        <f>VLOOKUP(G121,'[12]cake or liquid'!$A:$E,5,FALSE)</f>
        <v>AYLESFORD WTW</v>
      </c>
      <c r="AR121" s="108"/>
      <c r="AS121" s="108" t="e">
        <f t="shared" si="3"/>
        <v>#N/A</v>
      </c>
    </row>
    <row r="122" spans="4:45">
      <c r="D122" s="10" t="s">
        <v>599</v>
      </c>
      <c r="E122" s="135" t="s">
        <v>600</v>
      </c>
      <c r="F122" s="135">
        <v>-5.5263999999999999E-3</v>
      </c>
      <c r="G122" s="112">
        <v>101316</v>
      </c>
      <c r="H122" s="141"/>
      <c r="I122" s="112" t="s">
        <v>383</v>
      </c>
      <c r="J122" s="142" t="str">
        <f>VLOOKUP(D122,[2]Sheet1!$A$2:$G$366,7,FALSE)</f>
        <v xml:space="preserve">SB </v>
      </c>
      <c r="K122" s="108"/>
      <c r="AO122" s="108">
        <f>VLOOKUP(G122,'[10]TDS data'!$C:$D,2,FALSE)</f>
        <v>1044.8551599543516</v>
      </c>
      <c r="AP122" s="108">
        <f>VLOOKUP(G122,'[11]TDS data'!$C$4:$H$387,6,FALSE)</f>
        <v>17.659416866788508</v>
      </c>
      <c r="AQ122" s="108" t="str">
        <f>VLOOKUP(G122,'[12]cake or liquid'!$A:$E,5,FALSE)</f>
        <v>GODDARDS GREEN WTW</v>
      </c>
      <c r="AR122" s="108"/>
      <c r="AS122" s="108" t="e">
        <f t="shared" si="3"/>
        <v>#N/A</v>
      </c>
    </row>
    <row r="123" spans="4:45">
      <c r="D123" s="10" t="s">
        <v>601</v>
      </c>
      <c r="E123" s="135" t="s">
        <v>602</v>
      </c>
      <c r="F123" s="135">
        <v>-0.55219119999999999</v>
      </c>
      <c r="G123" s="112">
        <v>101914</v>
      </c>
      <c r="H123" s="141"/>
      <c r="I123" s="112" t="s">
        <v>383</v>
      </c>
      <c r="J123" s="142" t="str">
        <f>VLOOKUP(D123,[2]Sheet1!$A$2:$G$366,7,FALSE)</f>
        <v xml:space="preserve">SB </v>
      </c>
      <c r="K123" s="108"/>
      <c r="AO123" s="108">
        <f>VLOOKUP(G123,'[10]TDS data'!$C:$D,2,FALSE)</f>
        <v>703.539999932</v>
      </c>
      <c r="AP123" s="108">
        <f>VLOOKUP(G123,'[11]TDS data'!$C$4:$H$387,6,FALSE)</f>
        <v>11.890744877789894</v>
      </c>
      <c r="AQ123" s="108" t="str">
        <f>VLOOKUP(G123,'[12]cake or liquid'!$A:$E,5,FALSE)</f>
        <v>HORSHAM NEW WTW</v>
      </c>
      <c r="AR123" s="108"/>
      <c r="AS123" s="108" t="e">
        <f t="shared" si="3"/>
        <v>#N/A</v>
      </c>
    </row>
    <row r="124" spans="4:45">
      <c r="D124" s="10" t="s">
        <v>603</v>
      </c>
      <c r="E124" s="135" t="s">
        <v>604</v>
      </c>
      <c r="F124" s="135">
        <v>-1.1994768</v>
      </c>
      <c r="G124" s="112">
        <v>102424</v>
      </c>
      <c r="H124" s="141"/>
      <c r="I124" s="112" t="s">
        <v>383</v>
      </c>
      <c r="J124" s="142" t="str">
        <f>VLOOKUP(D124,[2]Sheet1!$A$2:$G$366,7,FALSE)</f>
        <v xml:space="preserve">SB </v>
      </c>
      <c r="K124" s="108"/>
      <c r="AO124" s="108">
        <f>VLOOKUP(G124,'[10]TDS data'!$C:$D,2,FALSE)</f>
        <v>10.778310502283105</v>
      </c>
      <c r="AP124" s="108">
        <f>VLOOKUP(G124,'[11]TDS data'!$C$4:$H$387,6,FALSE)</f>
        <v>0.18216752481541806</v>
      </c>
      <c r="AQ124" s="108" t="str">
        <f>VLOOKUP(G124,'[12]cake or liquid'!$A:$E,5,FALSE)</f>
        <v>SANDOWN NEW WTW</v>
      </c>
      <c r="AR124" s="108"/>
      <c r="AS124" s="108" t="e">
        <f t="shared" si="3"/>
        <v>#N/A</v>
      </c>
    </row>
    <row r="125" spans="4:45">
      <c r="D125" s="10" t="s">
        <v>605</v>
      </c>
      <c r="E125" s="135" t="s">
        <v>606</v>
      </c>
      <c r="F125" s="135">
        <v>0.39524363000000001</v>
      </c>
      <c r="G125" s="112">
        <v>102356</v>
      </c>
      <c r="H125" s="141"/>
      <c r="I125" s="112" t="s">
        <v>383</v>
      </c>
      <c r="J125" s="142" t="str">
        <f>VLOOKUP(D125,[2]Sheet1!$A$2:$G$366,7,FALSE)</f>
        <v xml:space="preserve">SAS </v>
      </c>
      <c r="K125" s="108"/>
      <c r="AO125" s="108">
        <f>VLOOKUP(G125,'[10]TDS data'!$C:$D,2,FALSE)</f>
        <v>1092.6559157872832</v>
      </c>
      <c r="AP125" s="108">
        <f>VLOOKUP(G125,'[11]TDS data'!$C$4:$H$387,6,FALSE)</f>
        <v>17.819336209763335</v>
      </c>
      <c r="AQ125" s="108" t="str">
        <f>VLOOKUP(G125,'[12]cake or liquid'!$A:$E,5,FALSE)</f>
        <v>AYLESFORD WTW</v>
      </c>
      <c r="AR125" s="108"/>
      <c r="AS125" s="108" t="e">
        <f t="shared" si="3"/>
        <v>#N/A</v>
      </c>
    </row>
    <row r="126" spans="4:45">
      <c r="D126" s="10" t="s">
        <v>607</v>
      </c>
      <c r="E126" s="135" t="s">
        <v>608</v>
      </c>
      <c r="F126" s="135">
        <v>0.53579286999999998</v>
      </c>
      <c r="G126" s="112">
        <v>100114</v>
      </c>
      <c r="H126" s="141"/>
      <c r="I126" s="112" t="s">
        <v>383</v>
      </c>
      <c r="J126" s="142" t="str">
        <f>VLOOKUP(D126,[2]Sheet1!$A$2:$G$366,7,FALSE)</f>
        <v xml:space="preserve">SAS </v>
      </c>
      <c r="K126" s="108"/>
      <c r="AO126" s="108">
        <f>VLOOKUP(G126,'[10]TDS data'!$C:$D,2,FALSE)</f>
        <v>171.93698630536989</v>
      </c>
      <c r="AP126" s="108">
        <f>VLOOKUP(G126,'[11]TDS data'!$C$4:$H$387,6,FALSE)</f>
        <v>2.9059596318770975</v>
      </c>
      <c r="AQ126" s="108" t="str">
        <f>VLOOKUP(G126,'[12]cake or liquid'!$A:$E,5,FALSE)</f>
        <v>HAILSHAM NORTH WTW</v>
      </c>
      <c r="AR126" s="108"/>
      <c r="AS126" s="108" t="e">
        <f t="shared" si="3"/>
        <v>#N/A</v>
      </c>
    </row>
    <row r="127" spans="4:45">
      <c r="D127" s="10" t="s">
        <v>609</v>
      </c>
      <c r="E127" s="135" t="s">
        <v>610</v>
      </c>
      <c r="F127" s="135">
        <v>0.32511672000000003</v>
      </c>
      <c r="G127" s="112">
        <v>102078</v>
      </c>
      <c r="H127" s="141"/>
      <c r="I127" s="112" t="s">
        <v>383</v>
      </c>
      <c r="J127" s="142" t="str">
        <f>VLOOKUP(D127,[2]Sheet1!$A$2:$G$366,7,FALSE)</f>
        <v xml:space="preserve">SB </v>
      </c>
      <c r="K127" s="108"/>
      <c r="AO127" s="108">
        <f>VLOOKUP(G127,'[10]TDS data'!$C:$D,2,FALSE)</f>
        <v>41.339999988000002</v>
      </c>
      <c r="AP127" s="108">
        <f>VLOOKUP(G127,'[11]TDS data'!$C$4:$H$387,6,FALSE)</f>
        <v>0.75998946618989793</v>
      </c>
      <c r="AQ127" s="108" t="str">
        <f>VLOOKUP(G127,'[12]cake or liquid'!$A:$E,5,FALSE)</f>
        <v>HAILSHAM NORTH WTW</v>
      </c>
      <c r="AR127" s="108"/>
      <c r="AS127" s="108" t="e">
        <f t="shared" si="3"/>
        <v>#N/A</v>
      </c>
    </row>
    <row r="128" spans="4:45">
      <c r="D128" s="10" t="s">
        <v>611</v>
      </c>
      <c r="E128" s="135" t="s">
        <v>612</v>
      </c>
      <c r="F128" s="135">
        <v>0.50770870999999995</v>
      </c>
      <c r="G128" s="112">
        <v>100009</v>
      </c>
      <c r="H128" s="141"/>
      <c r="I128" s="112" t="s">
        <v>383</v>
      </c>
      <c r="J128" s="142" t="str">
        <f>VLOOKUP(D128,[2]Sheet1!$A$2:$G$366,7,FALSE)</f>
        <v>SAS Cphos</v>
      </c>
      <c r="K128" s="108"/>
      <c r="AO128" s="108">
        <f>VLOOKUP(G128,'[10]TDS data'!$C:$D,2,FALSE)</f>
        <v>290.76132417291325</v>
      </c>
      <c r="AP128" s="108">
        <f>VLOOKUP(G128,'[11]TDS data'!$C$4:$H$387,6,FALSE)</f>
        <v>6.6385430255964577</v>
      </c>
      <c r="AQ128" s="108" t="str">
        <f>VLOOKUP(G128,'[12]cake or liquid'!$A:$E,5,FALSE)</f>
        <v>ASHFORD WTW</v>
      </c>
      <c r="AR128" s="108"/>
      <c r="AS128" s="108" t="e">
        <f t="shared" si="3"/>
        <v>#N/A</v>
      </c>
    </row>
    <row r="129" spans="4:45">
      <c r="D129" s="10" t="s">
        <v>613</v>
      </c>
      <c r="E129" s="135" t="s">
        <v>614</v>
      </c>
      <c r="F129" s="135">
        <v>-0.87841939999999996</v>
      </c>
      <c r="G129" s="112">
        <v>102943</v>
      </c>
      <c r="H129" s="141"/>
      <c r="I129" s="112" t="s">
        <v>383</v>
      </c>
      <c r="J129" s="142" t="str">
        <f>VLOOKUP(D129,[2]Sheet1!$A$2:$G$366,7,FALSE)</f>
        <v xml:space="preserve">SAS </v>
      </c>
      <c r="K129" s="108"/>
      <c r="AO129" s="108">
        <f>VLOOKUP(G129,'[10]TDS data'!$C:$D,2,FALSE)</f>
        <v>91.042393365566213</v>
      </c>
      <c r="AP129" s="108">
        <f>VLOOKUP(G129,'[11]TDS data'!$C$4:$H$387,6,FALSE)</f>
        <v>1.5387353564516204</v>
      </c>
      <c r="AQ129" s="108" t="e">
        <f>VLOOKUP(G129,'[12]cake or liquid'!$A:$E,5,FALSE)</f>
        <v>#N/A</v>
      </c>
      <c r="AR129" s="108"/>
      <c r="AS129" s="108" t="e">
        <f t="shared" si="3"/>
        <v>#N/A</v>
      </c>
    </row>
    <row r="130" spans="4:45">
      <c r="D130" s="10" t="s">
        <v>615</v>
      </c>
      <c r="E130" s="135" t="s">
        <v>616</v>
      </c>
      <c r="F130" s="135">
        <v>-0.26115559999999999</v>
      </c>
      <c r="G130" s="112">
        <v>100091</v>
      </c>
      <c r="H130" s="141"/>
      <c r="I130" s="112" t="s">
        <v>383</v>
      </c>
      <c r="J130" s="142" t="str">
        <f>VLOOKUP(D130,[2]Sheet1!$A$2:$G$366,7,FALSE)</f>
        <v xml:space="preserve">SAS </v>
      </c>
      <c r="K130" s="108"/>
      <c r="AO130" s="108">
        <f>VLOOKUP(G130,'[10]TDS data'!$C:$D,2,FALSE)</f>
        <v>386.8227397640274</v>
      </c>
      <c r="AP130" s="108">
        <f>VLOOKUP(G130,'[11]TDS data'!$C$4:$H$387,6,FALSE)</f>
        <v>7.1113015865677944</v>
      </c>
      <c r="AQ130" s="108" t="str">
        <f>VLOOKUP(G130,'[12]cake or liquid'!$A:$E,5,FALSE)</f>
        <v>GODDARDS GREEN WTW</v>
      </c>
      <c r="AR130" s="108"/>
      <c r="AS130" s="108" t="e">
        <f t="shared" si="3"/>
        <v>#N/A</v>
      </c>
    </row>
    <row r="131" spans="4:45">
      <c r="D131" s="10" t="s">
        <v>617</v>
      </c>
      <c r="E131" s="135" t="s">
        <v>618</v>
      </c>
      <c r="F131" s="135">
        <v>0.39949301999999998</v>
      </c>
      <c r="G131" s="112">
        <v>102881</v>
      </c>
      <c r="H131" s="141"/>
      <c r="I131" s="112" t="s">
        <v>383</v>
      </c>
      <c r="J131" s="142" t="str">
        <f>VLOOKUP(D131,[2]Sheet1!$A$2:$G$366,7,FALSE)</f>
        <v xml:space="preserve">SAS </v>
      </c>
      <c r="K131" s="108"/>
      <c r="AO131" s="108">
        <f>VLOOKUP(G131,'[10]TDS data'!$C:$D,2,FALSE)</f>
        <v>120.28</v>
      </c>
      <c r="AP131" s="108">
        <f>VLOOKUP(G131,'[11]TDS data'!$C$4:$H$387,6,FALSE)</f>
        <v>2.0328890952025538</v>
      </c>
      <c r="AQ131" s="108" t="str">
        <f>VLOOKUP(G131,'[12]cake or liquid'!$A:$E,5,FALSE)</f>
        <v>GRAVESEND WTW</v>
      </c>
      <c r="AR131" s="108"/>
      <c r="AS131" s="108" t="e">
        <f t="shared" si="3"/>
        <v>#N/A</v>
      </c>
    </row>
    <row r="132" spans="4:45">
      <c r="D132" s="10" t="s">
        <v>619</v>
      </c>
      <c r="E132" s="135" t="s">
        <v>620</v>
      </c>
      <c r="F132" s="135">
        <v>0.43824036</v>
      </c>
      <c r="G132" s="112">
        <v>102540</v>
      </c>
      <c r="H132" s="141"/>
      <c r="I132" s="112" t="s">
        <v>383</v>
      </c>
      <c r="J132" s="142" t="str">
        <f>VLOOKUP(D132,[2]Sheet1!$A$2:$G$366,7,FALSE)</f>
        <v xml:space="preserve">SB </v>
      </c>
      <c r="K132" s="108"/>
      <c r="AO132" s="108">
        <f>VLOOKUP(G132,'[10]TDS data'!$C:$D,2,FALSE)</f>
        <v>249.83114150851142</v>
      </c>
      <c r="AP132" s="108">
        <f>VLOOKUP(G132,'[11]TDS data'!$C$4:$H$387,6,FALSE)</f>
        <v>4.2224725907437559</v>
      </c>
      <c r="AQ132" s="108" t="str">
        <f>VLOOKUP(G132,'[12]cake or liquid'!$A:$E,5,FALSE)</f>
        <v>HAILSHAM NORTH WTW</v>
      </c>
      <c r="AR132" s="108"/>
      <c r="AS132" s="108" t="e">
        <f t="shared" si="3"/>
        <v>#N/A</v>
      </c>
    </row>
    <row r="133" spans="4:45">
      <c r="D133" s="10" t="s">
        <v>621</v>
      </c>
      <c r="E133" s="135" t="s">
        <v>622</v>
      </c>
      <c r="F133" s="135">
        <v>-0.66259840000000003</v>
      </c>
      <c r="G133" s="112">
        <v>102831</v>
      </c>
      <c r="H133" s="141"/>
      <c r="I133" s="112" t="s">
        <v>383</v>
      </c>
      <c r="J133" s="142" t="str">
        <f>VLOOKUP(D133,[2]Sheet1!$A$2:$G$366,7,FALSE)</f>
        <v xml:space="preserve">SAS </v>
      </c>
      <c r="K133" s="108"/>
      <c r="AO133" s="108">
        <f>VLOOKUP(G133,'[10]TDS data'!$C:$D,2,FALSE)</f>
        <v>211.96999998999999</v>
      </c>
      <c r="AP133" s="108">
        <f>VLOOKUP(G133,'[11]TDS data'!$C$4:$H$387,6,FALSE)</f>
        <v>3.8968303625407521</v>
      </c>
      <c r="AQ133" s="108" t="str">
        <f>VLOOKUP(G133,'[12]cake or liquid'!$A:$E,5,FALSE)</f>
        <v>FORD WTW</v>
      </c>
      <c r="AR133" s="108"/>
      <c r="AS133" s="108" t="e">
        <f t="shared" si="3"/>
        <v>#N/A</v>
      </c>
    </row>
    <row r="134" spans="4:45">
      <c r="D134" s="10" t="s">
        <v>623</v>
      </c>
      <c r="E134" s="135" t="s">
        <v>624</v>
      </c>
      <c r="F134" s="135">
        <v>-0.30475370000000002</v>
      </c>
      <c r="G134" s="112">
        <v>102212</v>
      </c>
      <c r="H134" s="141"/>
      <c r="I134" s="112" t="s">
        <v>383</v>
      </c>
      <c r="J134" s="142" t="str">
        <f>VLOOKUP(D134,[2]Sheet1!$A$2:$G$366,7,FALSE)</f>
        <v xml:space="preserve">SB </v>
      </c>
      <c r="K134" s="108"/>
      <c r="AO134" s="108">
        <f>VLOOKUP(G134,'[10]TDS data'!$C:$D,2,FALSE)</f>
        <v>38.699999996000003</v>
      </c>
      <c r="AP134" s="108">
        <f>VLOOKUP(G134,'[11]TDS data'!$C$4:$H$387,6,FALSE)</f>
        <v>0.71145603161699478</v>
      </c>
      <c r="AQ134" s="108" t="str">
        <f>VLOOKUP(G134,'[12]cake or liquid'!$A:$E,5,FALSE)</f>
        <v>GODDARDS GREEN WTW</v>
      </c>
      <c r="AR134" s="108"/>
      <c r="AS134" s="108" t="e">
        <f t="shared" si="3"/>
        <v>#N/A</v>
      </c>
    </row>
    <row r="135" spans="4:45">
      <c r="D135" s="10" t="s">
        <v>625</v>
      </c>
      <c r="E135" s="135" t="s">
        <v>626</v>
      </c>
      <c r="F135" s="135">
        <v>7.4061779999999994E-2</v>
      </c>
      <c r="G135" s="112">
        <v>101558</v>
      </c>
      <c r="H135" s="141"/>
      <c r="I135" s="112" t="s">
        <v>383</v>
      </c>
      <c r="J135" s="142" t="str">
        <f>VLOOKUP(D135,[2]Sheet1!$A$2:$G$366,7,FALSE)</f>
        <v>SB Cphos</v>
      </c>
      <c r="K135" s="108"/>
      <c r="AO135" s="108">
        <f>VLOOKUP(G135,'[10]TDS data'!$C:$D,2,FALSE)</f>
        <v>1880.4945960970433</v>
      </c>
      <c r="AP135" s="108">
        <f>VLOOKUP(G135,'[11]TDS data'!$C$4:$H$387,6,FALSE)</f>
        <v>42.934679573022855</v>
      </c>
      <c r="AQ135" s="108" t="str">
        <f>VLOOKUP(G135,'[12]cake or liquid'!$A:$E,5,FALSE)</f>
        <v>GODDARDS GREEN WTW</v>
      </c>
      <c r="AR135" s="108"/>
      <c r="AS135" s="108" t="e">
        <f t="shared" si="3"/>
        <v>#N/A</v>
      </c>
    </row>
    <row r="136" spans="4:45">
      <c r="D136" s="10" t="s">
        <v>627</v>
      </c>
      <c r="E136" s="135" t="s">
        <v>628</v>
      </c>
      <c r="F136" s="135">
        <v>0.10578793</v>
      </c>
      <c r="G136" s="112">
        <v>100140</v>
      </c>
      <c r="H136" s="141"/>
      <c r="I136" s="112" t="s">
        <v>383</v>
      </c>
      <c r="J136" s="142" t="str">
        <f>VLOOKUP(D136,[2]Sheet1!$A$2:$G$366,7,FALSE)</f>
        <v xml:space="preserve">SB </v>
      </c>
      <c r="K136" s="108"/>
      <c r="AO136" s="108">
        <f>VLOOKUP(G136,'[10]TDS data'!$C:$D,2,FALSE)</f>
        <v>19.71</v>
      </c>
      <c r="AP136" s="108">
        <f>VLOOKUP(G136,'[11]TDS data'!$C$4:$H$387,6,FALSE)</f>
        <v>0.39156768015735754</v>
      </c>
      <c r="AQ136" s="108" t="str">
        <f>VLOOKUP(G136,'[12]cake or liquid'!$A:$E,5,FALSE)</f>
        <v>SCAYNES HILL WTW</v>
      </c>
      <c r="AR136" s="108"/>
      <c r="AS136" s="108" t="e">
        <f t="shared" si="3"/>
        <v>#N/A</v>
      </c>
    </row>
    <row r="137" spans="4:45">
      <c r="D137" s="10" t="s">
        <v>629</v>
      </c>
      <c r="E137" s="135" t="s">
        <v>630</v>
      </c>
      <c r="F137" s="135">
        <v>0.24942117</v>
      </c>
      <c r="G137" s="112">
        <v>102471</v>
      </c>
      <c r="H137" s="141"/>
      <c r="I137" s="112" t="s">
        <v>383</v>
      </c>
      <c r="J137" s="142" t="str">
        <f>VLOOKUP(D137,[2]Sheet1!$A$2:$G$366,7,FALSE)</f>
        <v>SB Cphos</v>
      </c>
      <c r="K137" s="108"/>
      <c r="AO137" s="108">
        <f>VLOOKUP(G137,'[10]TDS data'!$C:$D,2,FALSE)</f>
        <v>1855.093932742589</v>
      </c>
      <c r="AP137" s="108">
        <f>VLOOKUP(G137,'[11]TDS data'!$C$4:$H$387,6,FALSE)</f>
        <v>34.103818289463092</v>
      </c>
      <c r="AQ137" s="108" t="str">
        <f>VLOOKUP(G137,'[12]cake or liquid'!$A:$E,5,FALSE)</f>
        <v>HAILSHAM NORTH WTW</v>
      </c>
      <c r="AR137" s="108"/>
      <c r="AS137" s="108" t="e">
        <f t="shared" si="3"/>
        <v>#N/A</v>
      </c>
    </row>
    <row r="138" spans="4:45">
      <c r="D138" s="10" t="s">
        <v>631</v>
      </c>
      <c r="E138" s="135" t="s">
        <v>632</v>
      </c>
      <c r="F138" s="135">
        <v>0.60270276</v>
      </c>
      <c r="G138" s="112">
        <v>102716</v>
      </c>
      <c r="H138" s="141"/>
      <c r="I138" s="112" t="s">
        <v>383</v>
      </c>
      <c r="J138" s="142" t="str">
        <f>VLOOKUP(D138,[2]Sheet1!$A$2:$G$366,7,FALSE)</f>
        <v xml:space="preserve">SAS </v>
      </c>
      <c r="K138" s="108"/>
      <c r="AO138" s="108">
        <f>VLOOKUP(G138,'[10]TDS data'!$C:$D,2,FALSE)</f>
        <v>181.98999998799999</v>
      </c>
      <c r="AP138" s="108">
        <f>VLOOKUP(G138,'[11]TDS data'!$C$4:$H$387,6,FALSE)</f>
        <v>2.9679434758419676</v>
      </c>
      <c r="AQ138" s="108" t="str">
        <f>VLOOKUP(G138,'[12]cake or liquid'!$A:$E,5,FALSE)</f>
        <v>ASHFORD WTW</v>
      </c>
      <c r="AR138" s="108"/>
      <c r="AS138" s="108" t="e">
        <f t="shared" si="3"/>
        <v>#N/A</v>
      </c>
    </row>
    <row r="139" spans="4:45">
      <c r="D139" s="10" t="s">
        <v>633</v>
      </c>
      <c r="E139" s="135" t="s">
        <v>634</v>
      </c>
      <c r="F139" s="135">
        <v>-1.5990006999999999</v>
      </c>
      <c r="G139" s="112">
        <v>101867</v>
      </c>
      <c r="H139" s="141"/>
      <c r="I139" s="112" t="s">
        <v>383</v>
      </c>
      <c r="J139" s="142" t="str">
        <f>VLOOKUP(D139,[2]Sheet1!$A$2:$G$366,7,FALSE)</f>
        <v xml:space="preserve">SAS </v>
      </c>
      <c r="K139" s="108"/>
      <c r="AO139" s="108">
        <f>VLOOKUP(G139,'[10]TDS data'!$C:$D,2,FALSE)</f>
        <v>82.28963472519635</v>
      </c>
      <c r="AP139" s="108">
        <f>VLOOKUP(G139,'[11]TDS data'!$C$4:$H$387,6,FALSE)</f>
        <v>1.805602990682257</v>
      </c>
      <c r="AQ139" s="108" t="str">
        <f>VLOOKUP(G139,'[12]cake or liquid'!$A:$E,5,FALSE)</f>
        <v>SLOWHILL COPSE MARCHWOOD WTW</v>
      </c>
      <c r="AR139" s="108"/>
      <c r="AS139" s="108" t="e">
        <f t="shared" si="3"/>
        <v>#N/A</v>
      </c>
    </row>
    <row r="140" spans="4:45">
      <c r="D140" s="10" t="s">
        <v>635</v>
      </c>
      <c r="E140" s="135" t="s">
        <v>636</v>
      </c>
      <c r="F140" s="135">
        <v>-0.29000290000000001</v>
      </c>
      <c r="G140" s="112">
        <v>102191</v>
      </c>
      <c r="H140" s="141"/>
      <c r="I140" s="112" t="s">
        <v>383</v>
      </c>
      <c r="J140" s="142" t="str">
        <f>VLOOKUP(D140,[2]Sheet1!$A$2:$G$366,7,FALSE)</f>
        <v>SAS Cphos</v>
      </c>
      <c r="K140" s="108"/>
      <c r="AO140" s="108">
        <f>VLOOKUP(G140,'[10]TDS data'!$C:$D,2,FALSE)</f>
        <v>169.83999997999999</v>
      </c>
      <c r="AP140" s="108">
        <f>VLOOKUP(G140,'[11]TDS data'!$C$4:$H$387,6,FALSE)</f>
        <v>3.7769971370370885</v>
      </c>
      <c r="AQ140" s="108" t="str">
        <f>VLOOKUP(G140,'[12]cake or liquid'!$A:$E,5,FALSE)</f>
        <v>HORSHAM NEW WTW</v>
      </c>
      <c r="AR140" s="108"/>
      <c r="AS140" s="108" t="e">
        <f t="shared" ref="AS140:AS171" si="4">VLOOKUP(G140,$M$231:$P$242,4,FALSE)</f>
        <v>#N/A</v>
      </c>
    </row>
    <row r="141" spans="4:45">
      <c r="D141" s="10" t="s">
        <v>637</v>
      </c>
      <c r="E141" s="135">
        <v>50.951960999999997</v>
      </c>
      <c r="F141" s="135">
        <v>0.48236488999999999</v>
      </c>
      <c r="G141" s="112">
        <v>113632</v>
      </c>
      <c r="H141" s="141"/>
      <c r="I141" s="112" t="s">
        <v>383</v>
      </c>
      <c r="J141" s="142" t="str">
        <f>VLOOKUP(D141,[2]Sheet1!$A$2:$G$366,7,FALSE)</f>
        <v xml:space="preserve">SAS </v>
      </c>
      <c r="K141" s="108"/>
      <c r="AO141" s="108"/>
      <c r="AP141" s="108"/>
      <c r="AQ141" s="108"/>
      <c r="AR141" s="108"/>
      <c r="AS141" s="108" t="e">
        <f t="shared" si="4"/>
        <v>#N/A</v>
      </c>
    </row>
    <row r="142" spans="4:45">
      <c r="D142" s="10" t="s">
        <v>638</v>
      </c>
      <c r="E142" s="135">
        <v>51.160753999999997</v>
      </c>
      <c r="F142" s="135">
        <v>0.94447800000000004</v>
      </c>
      <c r="G142" s="112">
        <v>102032</v>
      </c>
      <c r="H142" s="141"/>
      <c r="I142" s="112" t="s">
        <v>383</v>
      </c>
      <c r="J142" s="142" t="str">
        <f>VLOOKUP(D142,[2]Sheet1!$A$2:$G$366,7,FALSE)</f>
        <v xml:space="preserve">SB </v>
      </c>
      <c r="K142" s="108"/>
      <c r="AO142" s="108">
        <f>VLOOKUP(G142,'[10]TDS data'!$C:$D,2,FALSE)</f>
        <v>309.4466210335662</v>
      </c>
      <c r="AP142" s="108">
        <f>VLOOKUP(G142,'[11]TDS data'!$C$4:$H$387,6,FALSE)</f>
        <v>5.6888285535034724</v>
      </c>
      <c r="AQ142" s="108" t="str">
        <f>VLOOKUP(G142,'[12]cake or liquid'!$A:$E,5,FALSE)</f>
        <v>ASHFORD WTW</v>
      </c>
      <c r="AR142" s="108"/>
      <c r="AS142" s="108" t="e">
        <f t="shared" si="4"/>
        <v>#N/A</v>
      </c>
    </row>
    <row r="143" spans="4:45">
      <c r="D143" s="10" t="s">
        <v>639</v>
      </c>
      <c r="E143" s="135" t="s">
        <v>640</v>
      </c>
      <c r="F143" s="135">
        <v>0.62379786999999998</v>
      </c>
      <c r="G143" s="112">
        <v>101907</v>
      </c>
      <c r="H143" s="141"/>
      <c r="I143" s="112" t="s">
        <v>383</v>
      </c>
      <c r="J143" s="142" t="str">
        <f>VLOOKUP(D143,[2]Sheet1!$A$2:$G$366,7,FALSE)</f>
        <v xml:space="preserve">SB </v>
      </c>
      <c r="K143" s="108"/>
      <c r="AO143" s="108">
        <f>VLOOKUP(G143,'[10]TDS data'!$C:$D,2,FALSE)</f>
        <v>162.34998796821918</v>
      </c>
      <c r="AP143" s="108">
        <f>VLOOKUP(G143,'[11]TDS data'!$C$4:$H$387,6,FALSE)</f>
        <v>2.9846221753197559</v>
      </c>
      <c r="AQ143" s="108" t="str">
        <f>VLOOKUP(G143,'[12]cake or liquid'!$A:$E,5,FALSE)</f>
        <v>ASHFORD WTW</v>
      </c>
      <c r="AR143" s="108"/>
      <c r="AS143" s="108" t="e">
        <f t="shared" si="4"/>
        <v>#N/A</v>
      </c>
    </row>
    <row r="144" spans="4:45">
      <c r="D144" s="10" t="s">
        <v>641</v>
      </c>
      <c r="E144" s="135" t="s">
        <v>642</v>
      </c>
      <c r="F144" s="135">
        <v>-1.2549984300000001</v>
      </c>
      <c r="G144" s="112">
        <v>102216</v>
      </c>
      <c r="H144" s="141"/>
      <c r="I144" s="112" t="s">
        <v>383</v>
      </c>
      <c r="J144" s="142" t="str">
        <f>VLOOKUP(D144,[2]Sheet1!$A$2:$G$366,7,FALSE)</f>
        <v xml:space="preserve">SAS </v>
      </c>
      <c r="K144" s="108"/>
      <c r="AO144" s="108">
        <f>VLOOKUP(G144,'[10]TDS data'!$C:$D,2,FALSE)</f>
        <v>128.58831050228309</v>
      </c>
      <c r="AP144" s="108">
        <f>VLOOKUP(G144,'[11]TDS data'!$C$4:$H$387,6,FALSE)</f>
        <v>2.1733103940024221</v>
      </c>
      <c r="AQ144" s="108" t="e">
        <f>VLOOKUP(G144,'[12]cake or liquid'!$A:$E,5,FALSE)</f>
        <v>#N/A</v>
      </c>
      <c r="AR144" s="108"/>
      <c r="AS144" s="108" t="e">
        <f t="shared" si="4"/>
        <v>#N/A</v>
      </c>
    </row>
    <row r="145" spans="4:45">
      <c r="D145" s="10" t="s">
        <v>643</v>
      </c>
      <c r="E145" s="135" t="s">
        <v>644</v>
      </c>
      <c r="F145" s="135">
        <v>-1.3921867999999999</v>
      </c>
      <c r="G145" s="112">
        <v>100231</v>
      </c>
      <c r="H145" s="141"/>
      <c r="I145" s="112" t="s">
        <v>383</v>
      </c>
      <c r="J145" s="142" t="str">
        <f>VLOOKUP(D145,[2]Sheet1!$A$2:$G$366,7,FALSE)</f>
        <v xml:space="preserve">SAS </v>
      </c>
      <c r="K145" s="108"/>
      <c r="AO145" s="108">
        <f>VLOOKUP(G145,'[10]TDS data'!$C:$D,2,FALSE)</f>
        <v>35.960045662100455</v>
      </c>
      <c r="AP145" s="108">
        <f>VLOOKUP(G145,'[11]TDS data'!$C$4:$H$387,6,FALSE)</f>
        <v>0.66108504873819796</v>
      </c>
      <c r="AQ145" s="108" t="str">
        <f>VLOOKUP(G145,'[12]cake or liquid'!$A:$E,5,FALSE)</f>
        <v>SANDOWN NEW WTW</v>
      </c>
      <c r="AR145" s="108"/>
      <c r="AS145" s="108" t="e">
        <f t="shared" si="4"/>
        <v>#N/A</v>
      </c>
    </row>
    <row r="146" spans="4:45">
      <c r="D146" s="10" t="s">
        <v>645</v>
      </c>
      <c r="E146" s="135" t="s">
        <v>646</v>
      </c>
      <c r="F146" s="135">
        <v>-1.4673316000000001</v>
      </c>
      <c r="G146" s="112">
        <v>100586</v>
      </c>
      <c r="H146" s="141"/>
      <c r="I146" s="112" t="s">
        <v>383</v>
      </c>
      <c r="J146" s="142" t="str">
        <f>VLOOKUP(D146,[2]Sheet1!$A$2:$G$366,7,FALSE)</f>
        <v xml:space="preserve">SAS </v>
      </c>
      <c r="K146" s="108"/>
      <c r="AO146" s="108">
        <f>VLOOKUP(G146,'[10]TDS data'!$C:$D,2,FALSE)</f>
        <v>143.24305934673058</v>
      </c>
      <c r="AP146" s="108">
        <f>VLOOKUP(G146,'[11]TDS data'!$C$4:$H$387,6,FALSE)</f>
        <v>2.633362753747702</v>
      </c>
      <c r="AQ146" s="108" t="e">
        <f>VLOOKUP(G146,'[12]cake or liquid'!$A:$E,5,FALSE)</f>
        <v>#N/A</v>
      </c>
      <c r="AR146" s="108"/>
      <c r="AS146" s="108" t="e">
        <f t="shared" si="4"/>
        <v>#N/A</v>
      </c>
    </row>
    <row r="147" spans="4:45">
      <c r="D147" s="10" t="s">
        <v>647</v>
      </c>
      <c r="E147" s="135" t="s">
        <v>648</v>
      </c>
      <c r="F147" s="135">
        <v>-1.1982864</v>
      </c>
      <c r="G147" s="112">
        <v>100107</v>
      </c>
      <c r="H147" s="141"/>
      <c r="I147" s="112" t="s">
        <v>383</v>
      </c>
      <c r="J147" s="142" t="str">
        <f>VLOOKUP(D147,[2]Sheet1!$A$2:$G$366,7,FALSE)</f>
        <v xml:space="preserve">SAS </v>
      </c>
      <c r="K147" s="108"/>
      <c r="AO147" s="108">
        <f>VLOOKUP(G147,'[10]TDS data'!$C:$D,2,FALSE)</f>
        <v>880.891974266685</v>
      </c>
      <c r="AP147" s="108">
        <f>VLOOKUP(G147,'[11]TDS data'!$C$4:$H$387,6,FALSE)</f>
        <v>16.194209518341406</v>
      </c>
      <c r="AQ147" s="108" t="str">
        <f>VLOOKUP(G147,'[12]cake or liquid'!$A:$E,5,FALSE)</f>
        <v>FULLERTON WTW</v>
      </c>
      <c r="AR147" s="108"/>
      <c r="AS147" s="108" t="e">
        <f t="shared" si="4"/>
        <v>#N/A</v>
      </c>
    </row>
    <row r="148" spans="4:45">
      <c r="D148" s="10" t="s">
        <v>649</v>
      </c>
      <c r="E148" s="135" t="s">
        <v>650</v>
      </c>
      <c r="F148" s="135">
        <v>-0.64308120000000002</v>
      </c>
      <c r="G148" s="112">
        <v>101713</v>
      </c>
      <c r="H148" s="141"/>
      <c r="I148" s="112" t="s">
        <v>383</v>
      </c>
      <c r="J148" s="142" t="str">
        <f>VLOOKUP(D148,[2]Sheet1!$A$2:$G$366,7,FALSE)</f>
        <v>SB Cphos</v>
      </c>
      <c r="K148" s="108"/>
      <c r="AO148" s="108">
        <f>VLOOKUP(G148,'[10]TDS data'!$C:$D,2,FALSE)</f>
        <v>611.65999994100002</v>
      </c>
      <c r="AP148" s="108">
        <f>VLOOKUP(G148,'[11]TDS data'!$C$4:$H$387,6,FALSE)</f>
        <v>11.244682074983304</v>
      </c>
      <c r="AQ148" s="108" t="str">
        <f>VLOOKUP(G148,'[12]cake or liquid'!$A:$E,5,FALSE)</f>
        <v>FORD WTW</v>
      </c>
      <c r="AR148" s="108"/>
      <c r="AS148" s="108" t="e">
        <f t="shared" si="4"/>
        <v>#N/A</v>
      </c>
    </row>
    <row r="149" spans="4:45">
      <c r="D149" s="10" t="s">
        <v>651</v>
      </c>
      <c r="E149" s="135" t="s">
        <v>652</v>
      </c>
      <c r="F149" s="135">
        <v>-0.3052704</v>
      </c>
      <c r="G149" s="112">
        <v>102392</v>
      </c>
      <c r="H149" s="141"/>
      <c r="I149" s="112" t="s">
        <v>383</v>
      </c>
      <c r="J149" s="142" t="str">
        <f>VLOOKUP(D149,[2]Sheet1!$A$2:$G$366,7,FALSE)</f>
        <v xml:space="preserve">SB </v>
      </c>
      <c r="K149" s="108"/>
      <c r="AO149" s="108">
        <f>VLOOKUP(G149,'[10]TDS data'!$C:$D,2,FALSE)</f>
        <v>38.849999998000001</v>
      </c>
      <c r="AP149" s="108">
        <f>VLOOKUP(G149,'[11]TDS data'!$C$4:$H$387,6,FALSE)</f>
        <v>0.71421361317194287</v>
      </c>
      <c r="AQ149" s="108" t="str">
        <f>VLOOKUP(G149,'[12]cake or liquid'!$A:$E,5,FALSE)</f>
        <v>GODDARDS GREEN WTW</v>
      </c>
      <c r="AR149" s="108"/>
      <c r="AS149" s="108" t="e">
        <f t="shared" si="4"/>
        <v>#N/A</v>
      </c>
    </row>
    <row r="150" spans="4:45">
      <c r="D150" s="10" t="s">
        <v>653</v>
      </c>
      <c r="E150" s="135" t="s">
        <v>654</v>
      </c>
      <c r="F150" s="135">
        <v>5.3470230000000001E-2</v>
      </c>
      <c r="G150" s="112">
        <v>100294</v>
      </c>
      <c r="H150" s="141"/>
      <c r="I150" s="112" t="s">
        <v>383</v>
      </c>
      <c r="J150" s="142" t="str">
        <f>VLOOKUP(D150,[2]Sheet1!$A$2:$G$366,7,FALSE)</f>
        <v xml:space="preserve">SB </v>
      </c>
      <c r="K150" s="108"/>
      <c r="AO150" s="108">
        <f>VLOOKUP(G150,'[10]TDS data'!$C:$D,2,FALSE)</f>
        <v>1082.6927885082741</v>
      </c>
      <c r="AP150" s="108">
        <f>VLOOKUP(G150,'[11]TDS data'!$C$4:$H$387,6,FALSE)</f>
        <v>24.398562944384384</v>
      </c>
      <c r="AQ150" s="108" t="str">
        <f>VLOOKUP(G150,'[12]cake or liquid'!$A:$E,5,FALSE)</f>
        <v>SCAYNES HILL WTW</v>
      </c>
      <c r="AR150" s="108"/>
      <c r="AS150" s="108" t="e">
        <f t="shared" si="4"/>
        <v>#N/A</v>
      </c>
    </row>
    <row r="151" spans="4:45">
      <c r="D151" s="10" t="s">
        <v>655</v>
      </c>
      <c r="E151" s="135" t="s">
        <v>656</v>
      </c>
      <c r="F151" s="135">
        <v>-0.36428149999999998</v>
      </c>
      <c r="G151" s="112">
        <v>103148</v>
      </c>
      <c r="H151" s="141"/>
      <c r="I151" s="112" t="s">
        <v>383</v>
      </c>
      <c r="J151" s="142" t="str">
        <f>VLOOKUP(D151,[2]Sheet1!$A$2:$G$366,7,FALSE)</f>
        <v xml:space="preserve">SB </v>
      </c>
      <c r="K151" s="108"/>
      <c r="AO151" s="108">
        <f>VLOOKUP(G151,'[10]TDS data'!$C:$D,2,FALSE)</f>
        <v>211.94999996799999</v>
      </c>
      <c r="AP151" s="108">
        <f>VLOOKUP(G151,'[11]TDS data'!$C$4:$H$387,6,FALSE)</f>
        <v>3.5822318229392152</v>
      </c>
      <c r="AQ151" s="108" t="str">
        <f>VLOOKUP(G151,'[12]cake or liquid'!$A:$E,5,FALSE)</f>
        <v>GODDARDS GREEN WTW</v>
      </c>
      <c r="AR151" s="108"/>
      <c r="AS151" s="108" t="e">
        <f t="shared" si="4"/>
        <v>#N/A</v>
      </c>
    </row>
    <row r="152" spans="4:45">
      <c r="D152" s="10" t="s">
        <v>657</v>
      </c>
      <c r="E152" s="135" t="s">
        <v>658</v>
      </c>
      <c r="F152" s="135">
        <v>-0.3664596</v>
      </c>
      <c r="G152" s="112">
        <v>102884</v>
      </c>
      <c r="H152" s="141"/>
      <c r="I152" s="112" t="s">
        <v>383</v>
      </c>
      <c r="J152" s="142" t="str">
        <f>VLOOKUP(D152,[2]Sheet1!$A$2:$G$366,7,FALSE)</f>
        <v>SB Cphos</v>
      </c>
      <c r="K152" s="108"/>
      <c r="AO152" s="108">
        <f>VLOOKUP(G152,'[10]TDS data'!$C:$D,2,FALSE)</f>
        <v>316.57662105256622</v>
      </c>
      <c r="AP152" s="108">
        <f>VLOOKUP(G152,'[11]TDS data'!$C$4:$H$387,6,FALSE)</f>
        <v>5.8199055953502725</v>
      </c>
      <c r="AQ152" s="108" t="str">
        <f>VLOOKUP(G152,'[12]cake or liquid'!$A:$E,5,FALSE)</f>
        <v>GODDARDS GREEN WTW</v>
      </c>
      <c r="AR152" s="108"/>
      <c r="AS152" s="108" t="e">
        <f t="shared" si="4"/>
        <v>#N/A</v>
      </c>
    </row>
    <row r="153" spans="4:45">
      <c r="D153" s="10" t="s">
        <v>659</v>
      </c>
      <c r="E153" s="135" t="s">
        <v>660</v>
      </c>
      <c r="F153" s="135">
        <v>-8.7162000000000003E-3</v>
      </c>
      <c r="G153" s="112">
        <v>100361</v>
      </c>
      <c r="H153" s="141"/>
      <c r="I153" s="112" t="s">
        <v>383</v>
      </c>
      <c r="J153" s="142" t="str">
        <f>VLOOKUP(D153,[2]Sheet1!$A$2:$G$366,7,FALSE)</f>
        <v xml:space="preserve">SAS </v>
      </c>
      <c r="K153" s="108"/>
      <c r="AO153" s="108">
        <f>VLOOKUP(G153,'[10]TDS data'!$C:$D,2,FALSE)</f>
        <v>62.143607304936069</v>
      </c>
      <c r="AP153" s="108">
        <f>VLOOKUP(G153,'[11]TDS data'!$C$4:$H$387,6,FALSE)</f>
        <v>1.0503081279244619</v>
      </c>
      <c r="AQ153" s="108" t="e">
        <f>VLOOKUP(G153,'[12]cake or liquid'!$A:$E,5,FALSE)</f>
        <v>#N/A</v>
      </c>
      <c r="AR153" s="108"/>
      <c r="AS153" s="108" t="e">
        <f t="shared" si="4"/>
        <v>#N/A</v>
      </c>
    </row>
    <row r="154" spans="4:45">
      <c r="D154" s="10" t="s">
        <v>661</v>
      </c>
      <c r="E154" s="135" t="s">
        <v>662</v>
      </c>
      <c r="F154" s="135">
        <v>-0.20275650000000001</v>
      </c>
      <c r="G154" s="112">
        <v>100392</v>
      </c>
      <c r="H154" s="141"/>
      <c r="I154" s="112" t="s">
        <v>383</v>
      </c>
      <c r="J154" s="142" t="str">
        <f>VLOOKUP(D154,[2]Sheet1!$A$2:$G$366,7,FALSE)</f>
        <v>SB Cphos</v>
      </c>
      <c r="K154" s="108"/>
      <c r="AO154" s="108">
        <f>VLOOKUP(G154,'[10]TDS data'!$C:$D,2,FALSE)</f>
        <v>1221.3884289600001</v>
      </c>
      <c r="AP154" s="108">
        <f>VLOOKUP(G154,'[11]TDS data'!$C$4:$H$387,6,FALSE)</f>
        <v>26.799761689057824</v>
      </c>
      <c r="AQ154" s="108" t="str">
        <f>VLOOKUP(G154,'[12]cake or liquid'!$A:$E,5,FALSE)</f>
        <v>GODDARDS GREEN WTW</v>
      </c>
      <c r="AR154" s="108"/>
      <c r="AS154" s="108" t="e">
        <f t="shared" si="4"/>
        <v>#N/A</v>
      </c>
    </row>
    <row r="155" spans="4:45">
      <c r="D155" s="10" t="s">
        <v>663</v>
      </c>
      <c r="E155" s="135" t="s">
        <v>664</v>
      </c>
      <c r="F155" s="135">
        <v>0.57293448849999995</v>
      </c>
      <c r="G155" s="112">
        <v>101188</v>
      </c>
      <c r="H155" s="141"/>
      <c r="I155" s="112" t="s">
        <v>383</v>
      </c>
      <c r="J155" s="142" t="str">
        <f>VLOOKUP(D155,[2]Sheet1!$A$2:$G$366,7,FALSE)</f>
        <v xml:space="preserve">SB </v>
      </c>
      <c r="K155" s="108"/>
      <c r="AO155" s="108">
        <f>VLOOKUP(G155,'[10]TDS data'!$C:$D,2,FALSE)</f>
        <v>27.616252461831053</v>
      </c>
      <c r="AP155" s="108">
        <f>VLOOKUP(G155,'[11]TDS data'!$C$4:$H$387,6,FALSE)</f>
        <v>0.50769378260098597</v>
      </c>
      <c r="AQ155" s="108" t="e">
        <f>VLOOKUP(G155,'[12]cake or liquid'!$A:$E,5,FALSE)</f>
        <v>#N/A</v>
      </c>
      <c r="AR155" s="108"/>
      <c r="AS155" s="108" t="e">
        <f t="shared" si="4"/>
        <v>#N/A</v>
      </c>
    </row>
    <row r="156" spans="4:45">
      <c r="D156" s="10" t="s">
        <v>665</v>
      </c>
      <c r="E156" s="135" t="s">
        <v>666</v>
      </c>
      <c r="F156" s="135">
        <v>0.18972383000000001</v>
      </c>
      <c r="G156" s="112">
        <v>102940</v>
      </c>
      <c r="H156" s="141"/>
      <c r="I156" s="112" t="s">
        <v>383</v>
      </c>
      <c r="J156" s="142" t="str">
        <f>VLOOKUP(D156,[2]Sheet1!$A$2:$G$366,7,FALSE)</f>
        <v xml:space="preserve">SB </v>
      </c>
      <c r="K156" s="108"/>
      <c r="AO156" s="108">
        <f>VLOOKUP(G156,'[10]TDS data'!$C:$D,2,FALSE)</f>
        <v>470.73529685365298</v>
      </c>
      <c r="AP156" s="108">
        <f>VLOOKUP(G156,'[11]TDS data'!$C$4:$H$387,6,FALSE)</f>
        <v>8.6539396970584956</v>
      </c>
      <c r="AQ156" s="108" t="str">
        <f>VLOOKUP(G156,'[12]cake or liquid'!$A:$E,5,FALSE)</f>
        <v>HAM HILL WTW</v>
      </c>
      <c r="AR156" s="108"/>
      <c r="AS156" s="108" t="e">
        <f t="shared" si="4"/>
        <v>#N/A</v>
      </c>
    </row>
    <row r="157" spans="4:45">
      <c r="D157" s="10" t="s">
        <v>667</v>
      </c>
      <c r="E157" s="135" t="s">
        <v>668</v>
      </c>
      <c r="F157" s="135">
        <v>-6.8990380000000004E-2</v>
      </c>
      <c r="G157" s="112">
        <v>101502</v>
      </c>
      <c r="H157" s="141"/>
      <c r="I157" s="112" t="s">
        <v>383</v>
      </c>
      <c r="J157" s="142" t="str">
        <f>VLOOKUP(D157,[2]Sheet1!$A$2:$G$366,7,FALSE)</f>
        <v>SB Cphos</v>
      </c>
      <c r="K157" s="108"/>
      <c r="AO157" s="108">
        <f>VLOOKUP(G157,'[10]TDS data'!$C:$D,2,FALSE)</f>
        <v>155.16831050228311</v>
      </c>
      <c r="AP157" s="108">
        <f>VLOOKUP(G157,'[11]TDS data'!$C$4:$H$387,6,FALSE)</f>
        <v>3.4047102826214046</v>
      </c>
      <c r="AQ157" s="108" t="str">
        <f>VLOOKUP(G157,'[12]cake or liquid'!$A:$E,5,FALSE)</f>
        <v>GODDARDS GREEN WTW</v>
      </c>
      <c r="AR157" s="108"/>
      <c r="AS157" s="108" t="e">
        <f t="shared" si="4"/>
        <v>#N/A</v>
      </c>
    </row>
    <row r="158" spans="4:45">
      <c r="D158" s="10" t="s">
        <v>669</v>
      </c>
      <c r="E158" s="135" t="s">
        <v>670</v>
      </c>
      <c r="F158" s="135">
        <v>-0.51656400000000002</v>
      </c>
      <c r="G158" s="112">
        <v>102542</v>
      </c>
      <c r="H158" s="141"/>
      <c r="I158" s="112" t="s">
        <v>383</v>
      </c>
      <c r="J158" s="142" t="str">
        <f>VLOOKUP(D158,[2]Sheet1!$A$2:$G$366,7,FALSE)</f>
        <v xml:space="preserve">SB </v>
      </c>
      <c r="K158" s="108"/>
      <c r="AO158" s="108">
        <f>VLOOKUP(G158,'[10]TDS data'!$C:$D,2,FALSE)</f>
        <v>17.440000005999998</v>
      </c>
      <c r="AP158" s="108">
        <f>VLOOKUP(G158,'[11]TDS data'!$C$4:$H$387,6,FALSE)</f>
        <v>0.32061481129073854</v>
      </c>
      <c r="AQ158" s="108" t="str">
        <f>VLOOKUP(G158,'[12]cake or liquid'!$A:$E,5,FALSE)</f>
        <v>FORD WTW</v>
      </c>
      <c r="AR158" s="108"/>
      <c r="AS158" s="108" t="e">
        <f t="shared" si="4"/>
        <v>#N/A</v>
      </c>
    </row>
    <row r="159" spans="4:45">
      <c r="D159" s="10" t="s">
        <v>671</v>
      </c>
      <c r="E159" s="135" t="s">
        <v>672</v>
      </c>
      <c r="F159" s="135">
        <v>-0.21091689999999999</v>
      </c>
      <c r="G159" s="112">
        <v>102360</v>
      </c>
      <c r="H159" s="141"/>
      <c r="I159" s="112" t="s">
        <v>383</v>
      </c>
      <c r="J159" s="142" t="str">
        <f>VLOOKUP(D159,[2]Sheet1!$A$2:$G$366,7,FALSE)</f>
        <v>SAS Cphos</v>
      </c>
      <c r="K159" s="108"/>
      <c r="AO159" s="108">
        <f>VLOOKUP(G159,'[10]TDS data'!$C:$D,2,FALSE)</f>
        <v>352.19831053228307</v>
      </c>
      <c r="AP159" s="108">
        <f>VLOOKUP(G159,'[11]TDS data'!$C$4:$H$387,6,FALSE)</f>
        <v>5.9526114468726394</v>
      </c>
      <c r="AQ159" s="108" t="str">
        <f>VLOOKUP(G159,'[12]cake or liquid'!$A:$E,5,FALSE)</f>
        <v>GODDARDS GREEN WTW</v>
      </c>
      <c r="AR159" s="108"/>
      <c r="AS159" s="108" t="e">
        <f t="shared" si="4"/>
        <v>#N/A</v>
      </c>
    </row>
    <row r="160" spans="4:45">
      <c r="D160" s="10" t="s">
        <v>673</v>
      </c>
      <c r="E160" s="135" t="s">
        <v>674</v>
      </c>
      <c r="F160" s="135">
        <v>-0.16175870000000001</v>
      </c>
      <c r="G160" s="112">
        <v>102444</v>
      </c>
      <c r="H160" s="141"/>
      <c r="I160" s="112" t="s">
        <v>383</v>
      </c>
      <c r="J160" s="142" t="str">
        <f>VLOOKUP(D160,[2]Sheet1!$A$2:$G$366,7,FALSE)</f>
        <v xml:space="preserve">SAS </v>
      </c>
      <c r="K160" s="108"/>
      <c r="AO160" s="108">
        <f>VLOOKUP(G160,'[10]TDS data'!$C:$D,2,FALSE)</f>
        <v>122.289999984</v>
      </c>
      <c r="AP160" s="108">
        <f>VLOOKUP(G160,'[11]TDS data'!$C$4:$H$387,6,FALSE)</f>
        <v>2.0668607201512645</v>
      </c>
      <c r="AQ160" s="108" t="str">
        <f>VLOOKUP(G160,'[12]cake or liquid'!$A:$E,5,FALSE)</f>
        <v>GODDARDS GREEN WTW</v>
      </c>
      <c r="AR160" s="108"/>
      <c r="AS160" s="108" t="e">
        <f t="shared" si="4"/>
        <v>#N/A</v>
      </c>
    </row>
    <row r="161" spans="4:45">
      <c r="D161" s="10" t="s">
        <v>675</v>
      </c>
      <c r="E161" s="135" t="s">
        <v>676</v>
      </c>
      <c r="F161" s="135">
        <v>-0.17688770000000001</v>
      </c>
      <c r="G161" s="112">
        <v>100858</v>
      </c>
      <c r="H161" s="141"/>
      <c r="I161" s="112" t="s">
        <v>383</v>
      </c>
      <c r="J161" s="142" t="str">
        <f>VLOOKUP(D161,[2]Sheet1!$A$2:$G$366,7,FALSE)</f>
        <v xml:space="preserve">SAS </v>
      </c>
      <c r="K161" s="108"/>
      <c r="AO161" s="108">
        <f>VLOOKUP(G161,'[10]TDS data'!$C:$D,2,FALSE)</f>
        <v>116.17000000199999</v>
      </c>
      <c r="AP161" s="108">
        <f>VLOOKUP(G161,'[11]TDS data'!$C$4:$H$387,6,FALSE)</f>
        <v>1.9634247272509679</v>
      </c>
      <c r="AQ161" s="108" t="str">
        <f>VLOOKUP(G161,'[12]cake or liquid'!$A:$E,5,FALSE)</f>
        <v>GODDARDS GREEN WTW</v>
      </c>
      <c r="AR161" s="108"/>
      <c r="AS161" s="108" t="e">
        <f t="shared" si="4"/>
        <v>#N/A</v>
      </c>
    </row>
    <row r="162" spans="4:45">
      <c r="D162" s="10" t="s">
        <v>677</v>
      </c>
      <c r="E162" s="135" t="s">
        <v>678</v>
      </c>
      <c r="F162" s="135">
        <v>0.74100102000000001</v>
      </c>
      <c r="G162" s="112">
        <v>101668</v>
      </c>
      <c r="H162" s="141"/>
      <c r="I162" s="112" t="s">
        <v>383</v>
      </c>
      <c r="J162" s="142" t="str">
        <f>VLOOKUP(D162,[2]Sheet1!$A$2:$G$366,7,FALSE)</f>
        <v xml:space="preserve">SB </v>
      </c>
      <c r="K162" s="108"/>
      <c r="AO162" s="108">
        <f>VLOOKUP(G162,'[10]TDS data'!$C:$D,2,FALSE)</f>
        <v>27.341666669999999</v>
      </c>
      <c r="AP162" s="108">
        <f>VLOOKUP(G162,'[11]TDS data'!$C$4:$H$387,6,FALSE)</f>
        <v>0.5026458312362645</v>
      </c>
      <c r="AQ162" s="108" t="str">
        <f>VLOOKUP(G162,'[12]cake or liquid'!$A:$E,5,FALSE)</f>
        <v>ASHFORD WTW</v>
      </c>
      <c r="AR162" s="108"/>
      <c r="AS162" s="108" t="e">
        <f t="shared" si="4"/>
        <v>#N/A</v>
      </c>
    </row>
    <row r="163" spans="4:45">
      <c r="D163" s="10" t="s">
        <v>679</v>
      </c>
      <c r="E163" s="135" t="s">
        <v>680</v>
      </c>
      <c r="F163" s="135">
        <v>0.61382508999999996</v>
      </c>
      <c r="G163" s="112">
        <v>103175</v>
      </c>
      <c r="H163" s="141"/>
      <c r="I163" s="112" t="s">
        <v>383</v>
      </c>
      <c r="J163" s="142" t="str">
        <f>VLOOKUP(D163,[2]Sheet1!$A$2:$G$366,7,FALSE)</f>
        <v xml:space="preserve">SB </v>
      </c>
      <c r="K163" s="108"/>
      <c r="AO163" s="108">
        <f>VLOOKUP(G163,'[10]TDS data'!$C:$D,2,FALSE)</f>
        <v>1875.924122864694</v>
      </c>
      <c r="AP163" s="108">
        <f>VLOOKUP(G163,'[11]TDS data'!$C$4:$H$387,6,FALSE)</f>
        <v>31.705567781834485</v>
      </c>
      <c r="AQ163" s="108" t="str">
        <f>VLOOKUP(G163,'[12]cake or liquid'!$A:$E,5,FALSE)</f>
        <v>ASHFORD WTW</v>
      </c>
      <c r="AR163" s="108"/>
      <c r="AS163" s="108" t="e">
        <f t="shared" si="4"/>
        <v>#N/A</v>
      </c>
    </row>
    <row r="164" spans="4:45">
      <c r="D164" s="10" t="s">
        <v>681</v>
      </c>
      <c r="E164" s="135" t="s">
        <v>682</v>
      </c>
      <c r="F164" s="135">
        <v>0.74094298999999997</v>
      </c>
      <c r="G164" s="112">
        <v>109253</v>
      </c>
      <c r="H164" s="141"/>
      <c r="I164" s="112" t="s">
        <v>383</v>
      </c>
      <c r="J164" s="142" t="str">
        <f>VLOOKUP(D164,[2]Sheet1!$A$2:$G$366,7,FALSE)</f>
        <v xml:space="preserve">SAS </v>
      </c>
      <c r="K164" s="108"/>
      <c r="AO164" s="108">
        <f>VLOOKUP(G164,'[10]TDS data'!$C:$D,2,FALSE)</f>
        <v>31.230000004000001</v>
      </c>
      <c r="AP164" s="108">
        <f>VLOOKUP(G164,'[11]TDS data'!$C$4:$H$387,6,FALSE)</f>
        <v>0.57412847215868434</v>
      </c>
      <c r="AQ164" s="108" t="str">
        <f>VLOOKUP(G164,'[12]cake or liquid'!$A:$E,5,FALSE)</f>
        <v>ASHFORD WTW</v>
      </c>
      <c r="AR164" s="108"/>
      <c r="AS164" s="108" t="e">
        <f t="shared" si="4"/>
        <v>#N/A</v>
      </c>
    </row>
    <row r="165" spans="4:45">
      <c r="D165" s="10" t="s">
        <v>683</v>
      </c>
      <c r="E165" s="135" t="s">
        <v>684</v>
      </c>
      <c r="F165" s="135">
        <v>-1.6903047</v>
      </c>
      <c r="G165" s="112">
        <v>100628</v>
      </c>
      <c r="H165" s="141"/>
      <c r="I165" s="112" t="s">
        <v>383</v>
      </c>
      <c r="J165" s="142" t="str">
        <f>VLOOKUP(D165,[2]Sheet1!$A$2:$G$366,7,FALSE)</f>
        <v>SAS Cphos</v>
      </c>
      <c r="K165" s="108"/>
      <c r="AO165" s="108">
        <f>VLOOKUP(G165,'[10]TDS data'!$C:$D,2,FALSE)</f>
        <v>857.7639725197397</v>
      </c>
      <c r="AP165" s="108">
        <f>VLOOKUP(G165,'[11]TDS data'!$C$4:$H$387,6,FALSE)</f>
        <v>14.497331443240785</v>
      </c>
      <c r="AQ165" s="108" t="str">
        <f>VLOOKUP(G165,'[12]cake or liquid'!$A:$E,5,FALSE)</f>
        <v>SLOWHILL COPSE MARCHWOOD WTW</v>
      </c>
      <c r="AR165" s="108"/>
      <c r="AS165" s="108" t="e">
        <f t="shared" si="4"/>
        <v>#N/A</v>
      </c>
    </row>
    <row r="166" spans="4:45">
      <c r="D166" s="10" t="s">
        <v>685</v>
      </c>
      <c r="E166" s="135" t="s">
        <v>686</v>
      </c>
      <c r="F166" s="135">
        <v>0.14381598000000001</v>
      </c>
      <c r="G166" s="112">
        <v>101447</v>
      </c>
      <c r="H166" s="141"/>
      <c r="I166" s="112" t="s">
        <v>383</v>
      </c>
      <c r="J166" s="142" t="str">
        <f>VLOOKUP(D166,[2]Sheet1!$A$2:$G$366,7,FALSE)</f>
        <v xml:space="preserve">SAS </v>
      </c>
      <c r="K166" s="108"/>
      <c r="AO166" s="108">
        <f>VLOOKUP(G166,'[10]TDS data'!$C:$D,2,FALSE)</f>
        <v>184.22397262773973</v>
      </c>
      <c r="AP166" s="108">
        <f>VLOOKUP(G166,'[11]TDS data'!$C$4:$H$387,6,FALSE)</f>
        <v>3.1682507616336593</v>
      </c>
      <c r="AQ166" s="108" t="str">
        <f>VLOOKUP(G166,'[12]cake or liquid'!$A:$E,5,FALSE)</f>
        <v>SCAYNES HILL WTW</v>
      </c>
      <c r="AR166" s="108"/>
      <c r="AS166" s="108" t="e">
        <f t="shared" si="4"/>
        <v>#N/A</v>
      </c>
    </row>
    <row r="167" spans="4:45">
      <c r="D167" s="10" t="s">
        <v>687</v>
      </c>
      <c r="E167" s="135" t="s">
        <v>688</v>
      </c>
      <c r="F167" s="135">
        <v>0.48190116</v>
      </c>
      <c r="G167" s="112">
        <v>102222</v>
      </c>
      <c r="H167" s="141"/>
      <c r="I167" s="112" t="s">
        <v>383</v>
      </c>
      <c r="J167" s="142" t="str">
        <f>VLOOKUP(D167,[2]Sheet1!$A$2:$G$366,7,FALSE)</f>
        <v>SAS Cphos</v>
      </c>
      <c r="K167" s="108"/>
      <c r="AO167" s="108">
        <f>VLOOKUP(G167,'[10]TDS data'!$C:$D,2,FALSE)</f>
        <v>2550.3066214085666</v>
      </c>
      <c r="AP167" s="108">
        <f>VLOOKUP(G167,'[11]TDS data'!$C$4:$H$387,6,FALSE)</f>
        <v>43.859714783180173</v>
      </c>
      <c r="AQ167" s="108" t="str">
        <f>VLOOKUP(G167,'[12]cake or liquid'!$A:$E,5,FALSE)</f>
        <v>HAILSHAM NORTH WTW</v>
      </c>
      <c r="AR167" s="108"/>
      <c r="AS167" s="108" t="e">
        <f t="shared" si="4"/>
        <v>#N/A</v>
      </c>
    </row>
    <row r="168" spans="4:45">
      <c r="D168" s="10" t="s">
        <v>689</v>
      </c>
      <c r="E168" s="135" t="s">
        <v>690</v>
      </c>
      <c r="F168" s="135">
        <v>1.9294869999999999E-2</v>
      </c>
      <c r="G168" s="112">
        <v>100937</v>
      </c>
      <c r="H168" s="141"/>
      <c r="I168" s="112" t="s">
        <v>383</v>
      </c>
      <c r="J168" s="142" t="str">
        <f>VLOOKUP(D168,[2]Sheet1!$A$2:$G$366,7,FALSE)</f>
        <v xml:space="preserve">SB </v>
      </c>
      <c r="K168" s="108"/>
      <c r="AO168" s="108">
        <f>VLOOKUP(G168,'[10]TDS data'!$C:$D,2,FALSE)</f>
        <v>406.11903058456619</v>
      </c>
      <c r="AP168" s="108">
        <f>VLOOKUP(G168,'[11]TDS data'!$C$4:$H$387,6,FALSE)</f>
        <v>6.8639420404855098</v>
      </c>
      <c r="AQ168" s="108" t="str">
        <f>VLOOKUP(G168,'[12]cake or liquid'!$A:$E,5,FALSE)</f>
        <v>GODDARDS GREEN WTW</v>
      </c>
      <c r="AR168" s="108"/>
      <c r="AS168" s="108" t="e">
        <f t="shared" si="4"/>
        <v>#N/A</v>
      </c>
    </row>
    <row r="169" spans="4:45">
      <c r="D169" s="10" t="s">
        <v>691</v>
      </c>
      <c r="E169" s="135" t="s">
        <v>692</v>
      </c>
      <c r="F169" s="135">
        <v>-0.84736199999999995</v>
      </c>
      <c r="G169" s="112">
        <v>100873</v>
      </c>
      <c r="H169" s="141"/>
      <c r="I169" s="112" t="s">
        <v>383</v>
      </c>
      <c r="J169" s="142" t="str">
        <f>VLOOKUP(D169,[2]Sheet1!$A$2:$G$366,7,FALSE)</f>
        <v xml:space="preserve">SB </v>
      </c>
      <c r="K169" s="108"/>
      <c r="AO169" s="108">
        <f>VLOOKUP(G169,'[10]TDS data'!$C:$D,2,FALSE)</f>
        <v>933.02000537335982</v>
      </c>
      <c r="AP169" s="108">
        <f>VLOOKUP(G169,'[11]TDS data'!$C$4:$H$387,6,FALSE)</f>
        <v>17.152524819400718</v>
      </c>
      <c r="AQ169" s="108" t="str">
        <f>VLOOKUP(G169,'[12]cake or liquid'!$A:$E,5,FALSE)</f>
        <v>BUDDS FARM HAVANT WTW</v>
      </c>
      <c r="AR169" s="108"/>
      <c r="AS169" s="108" t="e">
        <f t="shared" si="4"/>
        <v>#N/A</v>
      </c>
    </row>
    <row r="170" spans="4:45">
      <c r="D170" s="10" t="s">
        <v>693</v>
      </c>
      <c r="E170" s="135" t="s">
        <v>694</v>
      </c>
      <c r="F170" s="135">
        <v>0.64168420999999998</v>
      </c>
      <c r="G170" s="112">
        <v>101191</v>
      </c>
      <c r="H170" s="141"/>
      <c r="I170" s="112" t="s">
        <v>383</v>
      </c>
      <c r="J170" s="142" t="str">
        <f>VLOOKUP(D170,[2]Sheet1!$A$2:$G$366,7,FALSE)</f>
        <v xml:space="preserve">SB </v>
      </c>
      <c r="K170" s="108"/>
      <c r="AO170" s="108">
        <f>VLOOKUP(G170,'[10]TDS data'!$C:$D,2,FALSE)</f>
        <v>399.9937899543379</v>
      </c>
      <c r="AP170" s="108">
        <f>VLOOKUP(G170,'[11]TDS data'!$C$4:$H$387,6,FALSE)</f>
        <v>7.3534365504333001</v>
      </c>
      <c r="AQ170" s="108" t="str">
        <f>VLOOKUP(G170,'[12]cake or liquid'!$A:$E,5,FALSE)</f>
        <v>ASHFORD WTW</v>
      </c>
      <c r="AR170" s="108"/>
      <c r="AS170" s="108" t="e">
        <f t="shared" si="4"/>
        <v>#N/A</v>
      </c>
    </row>
    <row r="171" spans="4:45">
      <c r="D171" s="10" t="s">
        <v>695</v>
      </c>
      <c r="E171" s="135" t="s">
        <v>696</v>
      </c>
      <c r="F171" s="135">
        <v>-1.2742632</v>
      </c>
      <c r="G171" s="112">
        <v>100106</v>
      </c>
      <c r="H171" s="141"/>
      <c r="I171" s="112" t="s">
        <v>383</v>
      </c>
      <c r="J171" s="142" t="str">
        <f>VLOOKUP(D171,[2]Sheet1!$A$2:$G$366,7,FALSE)</f>
        <v>SB Cphos</v>
      </c>
      <c r="K171" s="108"/>
      <c r="AO171" s="108">
        <f>VLOOKUP(G171,'[10]TDS data'!$C:$D,2,FALSE)</f>
        <v>1815.3279912675798</v>
      </c>
      <c r="AP171" s="108">
        <f>VLOOKUP(G171,'[11]TDS data'!$C$4:$H$387,6,FALSE)</f>
        <v>30.68141401449801</v>
      </c>
      <c r="AQ171" s="108" t="str">
        <f>VLOOKUP(G171,'[12]cake or liquid'!$A:$E,5,FALSE)</f>
        <v>SANDOWN NEW WTW</v>
      </c>
      <c r="AR171" s="108"/>
      <c r="AS171" s="108" t="e">
        <f t="shared" si="4"/>
        <v>#N/A</v>
      </c>
    </row>
    <row r="172" spans="4:45">
      <c r="D172" s="10" t="s">
        <v>697</v>
      </c>
      <c r="E172" s="135" t="s">
        <v>698</v>
      </c>
      <c r="F172" s="135">
        <v>0.3164923</v>
      </c>
      <c r="G172" s="112">
        <v>111819</v>
      </c>
      <c r="H172" s="141"/>
      <c r="I172" s="112" t="s">
        <v>383</v>
      </c>
      <c r="J172" s="142" t="str">
        <f>VLOOKUP(D172,[2]Sheet1!$A$2:$G$366,7,FALSE)</f>
        <v>SAS Cphos</v>
      </c>
      <c r="K172" s="108"/>
      <c r="AO172" s="108">
        <f>VLOOKUP(G172,'[10]TDS data'!$C:$D,2,FALSE)</f>
        <v>150.33794520547946</v>
      </c>
      <c r="AP172" s="108">
        <f>VLOOKUP(G172,'[11]TDS data'!$C$4:$H$387,6,FALSE)</f>
        <v>3.2987221827213098</v>
      </c>
      <c r="AQ172" s="108" t="str">
        <f>VLOOKUP(G172,'[12]cake or liquid'!$A:$E,5,FALSE)</f>
        <v>HAILSHAM NORTH WTW</v>
      </c>
      <c r="AR172" s="108"/>
      <c r="AS172" s="108" t="e">
        <f t="shared" ref="AS172:AS196" si="5">VLOOKUP(G172,$M$231:$P$242,4,FALSE)</f>
        <v>#N/A</v>
      </c>
    </row>
    <row r="173" spans="4:45">
      <c r="D173" s="10" t="s">
        <v>699</v>
      </c>
      <c r="E173" s="135" t="s">
        <v>700</v>
      </c>
      <c r="F173" s="135">
        <v>0.57973675000000002</v>
      </c>
      <c r="G173" s="112">
        <v>100994</v>
      </c>
      <c r="H173" s="141"/>
      <c r="I173" s="112" t="s">
        <v>383</v>
      </c>
      <c r="J173" s="142" t="str">
        <f>VLOOKUP(D173,[2]Sheet1!$A$2:$G$366,7,FALSE)</f>
        <v>SB Cphos</v>
      </c>
      <c r="K173" s="108"/>
      <c r="AO173" s="108">
        <f>VLOOKUP(G173,'[10]TDS data'!$C:$D,2,FALSE)</f>
        <v>1111.6755262882191</v>
      </c>
      <c r="AP173" s="108">
        <f>VLOOKUP(G173,'[11]TDS data'!$C$4:$H$387,6,FALSE)</f>
        <v>25.3813186219298</v>
      </c>
      <c r="AQ173" s="108" t="str">
        <f>VLOOKUP(G173,'[12]cake or liquid'!$A:$E,5,FALSE)</f>
        <v>ASHFORD WTW</v>
      </c>
      <c r="AR173" s="108"/>
      <c r="AS173" s="108" t="e">
        <f t="shared" si="5"/>
        <v>#N/A</v>
      </c>
    </row>
    <row r="174" spans="4:45">
      <c r="D174" s="10" t="s">
        <v>701</v>
      </c>
      <c r="E174" s="135" t="s">
        <v>702</v>
      </c>
      <c r="F174" s="135">
        <v>0.54408882000000003</v>
      </c>
      <c r="G174" s="112">
        <v>102980</v>
      </c>
      <c r="H174" s="141"/>
      <c r="I174" s="112" t="s">
        <v>383</v>
      </c>
      <c r="J174" s="142" t="str">
        <f>VLOOKUP(D174,[2]Sheet1!$A$2:$G$366,7,FALSE)</f>
        <v>SB Cphos</v>
      </c>
      <c r="K174" s="108"/>
      <c r="AO174" s="108">
        <f>VLOOKUP(G174,'[10]TDS data'!$C:$D,2,FALSE)</f>
        <v>1026.0014167634117</v>
      </c>
      <c r="AP174" s="108">
        <f>VLOOKUP(G174,'[11]TDS data'!$C$4:$H$387,6,FALSE)</f>
        <v>22.51257078414293</v>
      </c>
      <c r="AQ174" s="108" t="str">
        <f>VLOOKUP(G174,'[12]cake or liquid'!$A:$E,5,FALSE)</f>
        <v>HAILSHAM NORTH WTW</v>
      </c>
      <c r="AR174" s="108"/>
      <c r="AS174" s="108" t="e">
        <f t="shared" si="5"/>
        <v>#N/A</v>
      </c>
    </row>
    <row r="175" spans="4:45">
      <c r="D175" s="10" t="s">
        <v>703</v>
      </c>
      <c r="E175" s="135" t="s">
        <v>704</v>
      </c>
      <c r="F175" s="135">
        <v>-1.4170602000000001</v>
      </c>
      <c r="G175" s="112">
        <v>102473</v>
      </c>
      <c r="H175" s="141"/>
      <c r="I175" s="112" t="s">
        <v>383</v>
      </c>
      <c r="J175" s="142" t="str">
        <f>VLOOKUP(D175,[2]Sheet1!$A$2:$G$366,7,FALSE)</f>
        <v>SB Cphos</v>
      </c>
      <c r="K175" s="108"/>
      <c r="AO175" s="108">
        <f>VLOOKUP(G175,'[10]TDS data'!$C:$D,2,FALSE)</f>
        <v>825.40657544346573</v>
      </c>
      <c r="AP175" s="108">
        <f>VLOOKUP(G175,'[11]TDS data'!$C$4:$H$387,6,FALSE)</f>
        <v>13.950449171329444</v>
      </c>
      <c r="AQ175" s="108" t="str">
        <f>VLOOKUP(G175,'[12]cake or liquid'!$A:$E,5,FALSE)</f>
        <v>SANDOWN NEW WTW</v>
      </c>
      <c r="AR175" s="108"/>
      <c r="AS175" s="108" t="e">
        <f t="shared" si="5"/>
        <v>#N/A</v>
      </c>
    </row>
    <row r="176" spans="4:45">
      <c r="D176" s="10" t="s">
        <v>705</v>
      </c>
      <c r="E176" s="135" t="s">
        <v>706</v>
      </c>
      <c r="F176" s="135">
        <v>-0.36829040000000002</v>
      </c>
      <c r="G176" s="112">
        <v>100246</v>
      </c>
      <c r="H176" s="141"/>
      <c r="I176" s="112" t="s">
        <v>383</v>
      </c>
      <c r="J176" s="142" t="str">
        <f>VLOOKUP(D176,[2]Sheet1!$A$2:$G$366,7,FALSE)</f>
        <v xml:space="preserve">SB </v>
      </c>
      <c r="K176" s="108"/>
      <c r="AO176" s="108">
        <f>VLOOKUP(G176,'[10]TDS data'!$C:$D,2,FALSE)</f>
        <v>92.680000014000001</v>
      </c>
      <c r="AP176" s="108">
        <f>VLOOKUP(G176,'[11]TDS data'!$C$4:$H$387,6,FALSE)</f>
        <v>1.5664130476540834</v>
      </c>
      <c r="AQ176" s="108" t="str">
        <f>VLOOKUP(G176,'[12]cake or liquid'!$A:$E,5,FALSE)</f>
        <v>GODDARDS GREEN WTW</v>
      </c>
      <c r="AR176" s="108"/>
      <c r="AS176" s="108" t="e">
        <f t="shared" si="5"/>
        <v>#N/A</v>
      </c>
    </row>
    <row r="177" spans="4:45">
      <c r="D177" s="10" t="s">
        <v>707</v>
      </c>
      <c r="E177" s="135" t="s">
        <v>708</v>
      </c>
      <c r="F177" s="135">
        <v>-1.6598054</v>
      </c>
      <c r="G177" s="112">
        <v>100520</v>
      </c>
      <c r="H177" s="141"/>
      <c r="I177" s="112" t="s">
        <v>383</v>
      </c>
      <c r="J177" s="142" t="str">
        <f>VLOOKUP(D177,[2]Sheet1!$A$2:$G$366,7,FALSE)</f>
        <v xml:space="preserve">SAS </v>
      </c>
      <c r="K177" s="108"/>
      <c r="AO177" s="108">
        <f>VLOOKUP(G177,'[10]TDS data'!$C:$D,2,FALSE)</f>
        <v>1476.669999939</v>
      </c>
      <c r="AP177" s="108">
        <f>VLOOKUP(G177,'[11]TDS data'!$C$4:$H$387,6,FALSE)</f>
        <v>24.081944571567103</v>
      </c>
      <c r="AQ177" s="108" t="str">
        <f>VLOOKUP(G177,'[12]cake or liquid'!$A:$E,5,FALSE)</f>
        <v>FULLERTON WTW</v>
      </c>
      <c r="AR177" s="108"/>
      <c r="AS177" s="108" t="e">
        <f t="shared" si="5"/>
        <v>#N/A</v>
      </c>
    </row>
    <row r="178" spans="4:45">
      <c r="D178" s="10" t="s">
        <v>709</v>
      </c>
      <c r="E178" s="135" t="s">
        <v>710</v>
      </c>
      <c r="F178" s="135">
        <v>-1.3665509</v>
      </c>
      <c r="G178" s="112">
        <v>100958</v>
      </c>
      <c r="H178" s="141"/>
      <c r="I178" s="112" t="s">
        <v>383</v>
      </c>
      <c r="J178" s="142" t="str">
        <f>VLOOKUP(D178,[2]Sheet1!$A$2:$G$366,7,FALSE)</f>
        <v xml:space="preserve">SAS </v>
      </c>
      <c r="K178" s="108"/>
      <c r="AO178" s="108">
        <f>VLOOKUP(G178,'[10]TDS data'!$C:$D,2,FALSE)</f>
        <v>475.65086758290869</v>
      </c>
      <c r="AP178" s="108">
        <f>VLOOKUP(G178,'[11]TDS data'!$C$4:$H$387,6,FALSE)</f>
        <v>7.7570464823031493</v>
      </c>
      <c r="AQ178" s="108" t="str">
        <f>VLOOKUP(G178,'[12]cake or liquid'!$A:$E,5,FALSE)</f>
        <v>SANDOWN NEW WTW</v>
      </c>
      <c r="AR178" s="108"/>
      <c r="AS178" s="108" t="e">
        <f t="shared" si="5"/>
        <v>#N/A</v>
      </c>
    </row>
    <row r="179" spans="4:45">
      <c r="D179" s="10" t="s">
        <v>711</v>
      </c>
      <c r="E179" s="135" t="s">
        <v>712</v>
      </c>
      <c r="F179" s="135">
        <v>0.56535955000000004</v>
      </c>
      <c r="G179" s="112">
        <v>101394</v>
      </c>
      <c r="H179" s="141"/>
      <c r="I179" s="112" t="s">
        <v>383</v>
      </c>
      <c r="J179" s="142" t="str">
        <f>VLOOKUP(D179,[2]Sheet1!$A$2:$G$366,7,FALSE)</f>
        <v>SAS Cphos</v>
      </c>
      <c r="K179" s="108"/>
      <c r="AO179" s="108">
        <f>VLOOKUP(G179,'[10]TDS data'!$C:$D,2,FALSE)</f>
        <v>1070.446301521863</v>
      </c>
      <c r="AP179" s="108">
        <f>VLOOKUP(G179,'[11]TDS data'!$C$4:$H$387,6,FALSE)</f>
        <v>26.661807175443094</v>
      </c>
      <c r="AQ179" s="108" t="str">
        <f>VLOOKUP(G179,'[12]cake or liquid'!$A:$E,5,FALSE)</f>
        <v>ASHFORD WTW</v>
      </c>
      <c r="AR179" s="108"/>
      <c r="AS179" s="108" t="e">
        <f t="shared" si="5"/>
        <v>#N/A</v>
      </c>
    </row>
    <row r="180" spans="4:45">
      <c r="D180" s="10" t="s">
        <v>713</v>
      </c>
      <c r="E180" s="135" t="s">
        <v>714</v>
      </c>
      <c r="F180" s="135">
        <v>-0.21114769999999999</v>
      </c>
      <c r="G180" s="112">
        <v>101670</v>
      </c>
      <c r="H180" s="141"/>
      <c r="I180" s="112" t="s">
        <v>383</v>
      </c>
      <c r="J180" s="142" t="str">
        <f>VLOOKUP(D180,[2]Sheet1!$A$2:$G$366,7,FALSE)</f>
        <v xml:space="preserve">SAS </v>
      </c>
      <c r="K180" s="108"/>
      <c r="AO180" s="108">
        <f>VLOOKUP(G180,'[10]TDS data'!$C:$D,2,FALSE)</f>
        <v>84.533421803652971</v>
      </c>
      <c r="AP180" s="108">
        <f>VLOOKUP(G180,'[11]TDS data'!$C$4:$H$387,6,FALSE)</f>
        <v>1.5039213008664338</v>
      </c>
      <c r="AQ180" s="108" t="str">
        <f>VLOOKUP(G180,'[12]cake or liquid'!$A:$E,5,FALSE)</f>
        <v>GODDARDS GREEN WTW</v>
      </c>
      <c r="AR180" s="108"/>
      <c r="AS180" s="108" t="e">
        <f t="shared" si="5"/>
        <v>#N/A</v>
      </c>
    </row>
    <row r="181" spans="4:45">
      <c r="D181" s="10" t="s">
        <v>715</v>
      </c>
      <c r="E181" s="135" t="s">
        <v>716</v>
      </c>
      <c r="F181" s="135">
        <v>-0.41244750000000002</v>
      </c>
      <c r="G181" s="112">
        <v>102513</v>
      </c>
      <c r="H181" s="141"/>
      <c r="I181" s="112" t="s">
        <v>383</v>
      </c>
      <c r="J181" s="142" t="str">
        <f>VLOOKUP(D181,[2]Sheet1!$A$2:$G$366,7,FALSE)</f>
        <v xml:space="preserve">SB </v>
      </c>
      <c r="K181" s="108"/>
      <c r="AO181" s="108">
        <f>VLOOKUP(G181,'[10]TDS data'!$C:$D,2,FALSE)</f>
        <v>1262.119975989775</v>
      </c>
      <c r="AP181" s="108">
        <f>VLOOKUP(G181,'[11]TDS data'!$C$4:$H$387,6,FALSE)</f>
        <v>21.33147602283773</v>
      </c>
      <c r="AQ181" s="108" t="str">
        <f>VLOOKUP(G181,'[12]cake or liquid'!$A:$E,5,FALSE)</f>
        <v>GODDARDS GREEN WTW</v>
      </c>
      <c r="AR181" s="108"/>
      <c r="AS181" s="108" t="e">
        <f t="shared" si="5"/>
        <v>#N/A</v>
      </c>
    </row>
    <row r="182" spans="4:45">
      <c r="D182" s="10" t="s">
        <v>717</v>
      </c>
      <c r="E182" s="135" t="s">
        <v>718</v>
      </c>
      <c r="F182" s="135">
        <v>-0.27240999999999999</v>
      </c>
      <c r="G182" s="112">
        <v>101278</v>
      </c>
      <c r="H182" s="141"/>
      <c r="I182" s="112" t="s">
        <v>383</v>
      </c>
      <c r="J182" s="142" t="str">
        <f>VLOOKUP(D182,[2]Sheet1!$A$2:$G$366,7,FALSE)</f>
        <v xml:space="preserve">SB </v>
      </c>
      <c r="K182" s="108"/>
      <c r="AO182" s="108">
        <f>VLOOKUP(G182,'[10]TDS data'!$C:$D,2,FALSE)</f>
        <v>927.29953551214282</v>
      </c>
      <c r="AP182" s="108">
        <f>VLOOKUP(G182,'[11]TDS data'!$C$4:$H$387,6,FALSE)</f>
        <v>17.872232684027747</v>
      </c>
      <c r="AQ182" s="108" t="str">
        <f>VLOOKUP(G182,'[12]cake or liquid'!$A:$E,5,FALSE)</f>
        <v>GODDARDS GREEN WTW</v>
      </c>
      <c r="AR182" s="108"/>
      <c r="AS182" s="108" t="e">
        <f t="shared" si="5"/>
        <v>#N/A</v>
      </c>
    </row>
    <row r="183" spans="4:45">
      <c r="D183" s="10" t="s">
        <v>719</v>
      </c>
      <c r="E183" s="135" t="s">
        <v>720</v>
      </c>
      <c r="F183" s="135">
        <v>4.4889659999999998E-2</v>
      </c>
      <c r="G183" s="112">
        <v>102081</v>
      </c>
      <c r="H183" s="141"/>
      <c r="I183" s="112" t="s">
        <v>383</v>
      </c>
      <c r="J183" s="142" t="str">
        <f>VLOOKUP(D183,[2]Sheet1!$A$2:$G$366,7,FALSE)</f>
        <v xml:space="preserve">SB </v>
      </c>
      <c r="K183" s="108"/>
      <c r="AO183" s="108">
        <f>VLOOKUP(G183,'[10]TDS data'!$C:$D,2,FALSE)</f>
        <v>65.067648395826481</v>
      </c>
      <c r="AP183" s="108">
        <f>VLOOKUP(G183,'[11]TDS data'!$C$4:$H$387,6,FALSE)</f>
        <v>1.0997282413896705</v>
      </c>
      <c r="AQ183" s="108" t="e">
        <f>VLOOKUP(G183,'[12]cake or liquid'!$A:$E,5,FALSE)</f>
        <v>#N/A</v>
      </c>
      <c r="AR183" s="108"/>
      <c r="AS183" s="108" t="e">
        <f t="shared" si="5"/>
        <v>#N/A</v>
      </c>
    </row>
    <row r="184" spans="4:45">
      <c r="D184" s="10" t="s">
        <v>721</v>
      </c>
      <c r="E184" s="135" t="s">
        <v>722</v>
      </c>
      <c r="F184" s="135">
        <v>0.68317150999999998</v>
      </c>
      <c r="G184" s="112">
        <v>102777</v>
      </c>
      <c r="H184" s="141"/>
      <c r="I184" s="112" t="s">
        <v>383</v>
      </c>
      <c r="J184" s="142" t="str">
        <f>VLOOKUP(D184,[2]Sheet1!$A$2:$G$366,7,FALSE)</f>
        <v>SAS Cphos</v>
      </c>
      <c r="K184" s="108"/>
      <c r="AO184" s="108">
        <f>VLOOKUP(G184,'[10]TDS data'!$C:$D,2,FALSE)</f>
        <v>929.42550450135161</v>
      </c>
      <c r="AP184" s="108">
        <f>VLOOKUP(G184,'[11]TDS data'!$C$4:$H$387,6,FALSE)</f>
        <v>21.220261044930634</v>
      </c>
      <c r="AQ184" s="108" t="str">
        <f>VLOOKUP(G184,'[12]cake or liquid'!$A:$E,5,FALSE)</f>
        <v>ASHFORD WTW</v>
      </c>
      <c r="AR184" s="108"/>
      <c r="AS184" s="108" t="e">
        <f t="shared" si="5"/>
        <v>#N/A</v>
      </c>
    </row>
    <row r="185" spans="4:45">
      <c r="D185" s="10" t="s">
        <v>723</v>
      </c>
      <c r="E185" s="135" t="s">
        <v>724</v>
      </c>
      <c r="F185" s="135">
        <v>0.45411363999999999</v>
      </c>
      <c r="G185" s="112">
        <v>102907</v>
      </c>
      <c r="H185" s="141"/>
      <c r="I185" s="112" t="s">
        <v>383</v>
      </c>
      <c r="J185" s="142" t="str">
        <f>VLOOKUP(D185,[2]Sheet1!$A$2:$G$366,7,FALSE)</f>
        <v xml:space="preserve">SAS </v>
      </c>
      <c r="K185" s="108"/>
      <c r="AO185" s="108">
        <f>VLOOKUP(G185,'[10]TDS data'!$C:$D,2,FALSE)</f>
        <v>235.64511411125113</v>
      </c>
      <c r="AP185" s="108">
        <f>VLOOKUP(G185,'[11]TDS data'!$C$4:$H$387,6,FALSE)</f>
        <v>3.9827101996551706</v>
      </c>
      <c r="AQ185" s="108" t="str">
        <f>VLOOKUP(G185,'[12]cake or liquid'!$A:$E,5,FALSE)</f>
        <v>AYLESFORD WTW</v>
      </c>
      <c r="AR185" s="108"/>
      <c r="AS185" s="108" t="e">
        <f t="shared" si="5"/>
        <v>#N/A</v>
      </c>
    </row>
    <row r="186" spans="4:45">
      <c r="D186" s="10" t="s">
        <v>725</v>
      </c>
      <c r="E186" s="135" t="s">
        <v>726</v>
      </c>
      <c r="F186" s="135">
        <v>-0.87107140000000005</v>
      </c>
      <c r="G186" s="112">
        <v>102447</v>
      </c>
      <c r="H186" s="141"/>
      <c r="I186" s="112" t="s">
        <v>383</v>
      </c>
      <c r="J186" s="142" t="str">
        <f>VLOOKUP(D186,[2]Sheet1!$A$2:$G$366,7,FALSE)</f>
        <v>SB Cphos</v>
      </c>
      <c r="K186" s="108"/>
      <c r="AO186" s="108">
        <f>VLOOKUP(G186,'[10]TDS data'!$C:$D,2,FALSE)</f>
        <v>969.11645031999001</v>
      </c>
      <c r="AP186" s="108">
        <f>VLOOKUP(G186,'[11]TDS data'!$C$4:$H$387,6,FALSE)</f>
        <v>22.126468403468294</v>
      </c>
      <c r="AQ186" s="108" t="str">
        <f>VLOOKUP(G186,'[12]cake or liquid'!$A:$E,5,FALSE)</f>
        <v>BUDDS FARM HAVANT WTW</v>
      </c>
      <c r="AR186" s="108"/>
      <c r="AS186" s="108" t="e">
        <f t="shared" si="5"/>
        <v>#N/A</v>
      </c>
    </row>
    <row r="187" spans="4:45">
      <c r="D187" s="10" t="s">
        <v>727</v>
      </c>
      <c r="E187" s="135" t="s">
        <v>728</v>
      </c>
      <c r="F187" s="135">
        <v>-1.122592</v>
      </c>
      <c r="G187" s="112">
        <v>101581</v>
      </c>
      <c r="H187" s="141"/>
      <c r="I187" s="112" t="s">
        <v>383</v>
      </c>
      <c r="J187" s="142" t="str">
        <f>VLOOKUP(D187,[2]Sheet1!$A$2:$G$366,7,FALSE)</f>
        <v>SB Cphos</v>
      </c>
      <c r="K187" s="108"/>
      <c r="AO187" s="108">
        <f>VLOOKUP(G187,'[10]TDS data'!$C:$D,2,FALSE)</f>
        <v>461.17999994000002</v>
      </c>
      <c r="AP187" s="108">
        <f>VLOOKUP(G187,'[11]TDS data'!$C$4:$H$387,6,FALSE)</f>
        <v>10.119232998363758</v>
      </c>
      <c r="AQ187" s="108" t="str">
        <f>VLOOKUP(G187,'[12]cake or liquid'!$A:$E,5,FALSE)</f>
        <v>BUDDS FARM HAVANT WTW</v>
      </c>
      <c r="AR187" s="108"/>
      <c r="AS187" s="108" t="e">
        <f t="shared" si="5"/>
        <v>#N/A</v>
      </c>
    </row>
    <row r="188" spans="4:45">
      <c r="D188" s="10" t="s">
        <v>729</v>
      </c>
      <c r="E188" s="135" t="s">
        <v>730</v>
      </c>
      <c r="F188" s="135">
        <v>-1.1162745999999999</v>
      </c>
      <c r="G188" s="112">
        <v>100877</v>
      </c>
      <c r="H188" s="141"/>
      <c r="I188" s="112" t="s">
        <v>383</v>
      </c>
      <c r="J188" s="142" t="str">
        <f>VLOOKUP(D188,[2]Sheet1!$A$2:$G$366,7,FALSE)</f>
        <v xml:space="preserve">SB </v>
      </c>
      <c r="K188" s="108"/>
      <c r="AO188" s="108">
        <f>VLOOKUP(G188,'[10]TDS data'!$C:$D,2,FALSE)</f>
        <v>1391.1758445448584</v>
      </c>
      <c r="AP188" s="108">
        <f>VLOOKUP(G188,'[11]TDS data'!$C$4:$H$387,6,FALSE)</f>
        <v>23.512688758600316</v>
      </c>
      <c r="AQ188" s="108" t="str">
        <f>VLOOKUP(G188,'[12]cake or liquid'!$A:$E,5,FALSE)</f>
        <v>SANDOWN NEW WTW</v>
      </c>
      <c r="AR188" s="108"/>
      <c r="AS188" s="108" t="e">
        <f t="shared" si="5"/>
        <v>#N/A</v>
      </c>
    </row>
    <row r="189" spans="4:45">
      <c r="D189" s="10" t="s">
        <v>731</v>
      </c>
      <c r="E189" s="135" t="s">
        <v>732</v>
      </c>
      <c r="F189" s="135">
        <v>0.59793580999999996</v>
      </c>
      <c r="G189" s="112">
        <v>101790</v>
      </c>
      <c r="H189" s="141"/>
      <c r="I189" s="112" t="s">
        <v>383</v>
      </c>
      <c r="J189" s="142" t="str">
        <f>VLOOKUP(D189,[2]Sheet1!$A$2:$G$366,7,FALSE)</f>
        <v xml:space="preserve">SB </v>
      </c>
      <c r="K189" s="108"/>
      <c r="AO189" s="108">
        <f>VLOOKUP(G189,'[10]TDS data'!$C:$D,2,FALSE)</f>
        <v>33.189999995999997</v>
      </c>
      <c r="AP189" s="108">
        <f>VLOOKUP(G189,'[11]TDS data'!$C$4:$H$387,6,FALSE)</f>
        <v>0.56095434870004324</v>
      </c>
      <c r="AQ189" s="108" t="e">
        <f>VLOOKUP(G189,'[12]cake or liquid'!$A:$E,5,FALSE)</f>
        <v>#N/A</v>
      </c>
      <c r="AR189" s="108"/>
      <c r="AS189" s="108" t="e">
        <f t="shared" si="5"/>
        <v>#N/A</v>
      </c>
    </row>
    <row r="190" spans="4:45">
      <c r="D190" s="10" t="s">
        <v>733</v>
      </c>
      <c r="E190" s="135" t="s">
        <v>734</v>
      </c>
      <c r="F190" s="135">
        <v>0.10594000000000001</v>
      </c>
      <c r="G190" s="112">
        <v>103009</v>
      </c>
      <c r="H190" s="141"/>
      <c r="I190" s="112" t="s">
        <v>383</v>
      </c>
      <c r="J190" s="142" t="str">
        <f>VLOOKUP(D190,[2]Sheet1!$A$2:$G$366,7,FALSE)</f>
        <v xml:space="preserve">SB </v>
      </c>
      <c r="K190" s="108"/>
      <c r="AO190" s="108">
        <f>VLOOKUP(G190,'[10]TDS data'!$C:$D,2,FALSE)</f>
        <v>28.500000001</v>
      </c>
      <c r="AP190" s="108">
        <f>VLOOKUP(G190,'[11]TDS data'!$C$4:$H$387,6,FALSE)</f>
        <v>0.48168722327324304</v>
      </c>
      <c r="AQ190" s="108" t="e">
        <f>VLOOKUP(G190,'[12]cake or liquid'!$A:$E,5,FALSE)</f>
        <v>#N/A</v>
      </c>
      <c r="AR190" s="108"/>
      <c r="AS190" s="108" t="e">
        <f t="shared" si="5"/>
        <v>#N/A</v>
      </c>
    </row>
    <row r="191" spans="4:45">
      <c r="D191" s="10" t="s">
        <v>735</v>
      </c>
      <c r="E191" s="135" t="s">
        <v>736</v>
      </c>
      <c r="F191" s="135">
        <v>0.55437605000000001</v>
      </c>
      <c r="G191" s="112">
        <v>103026</v>
      </c>
      <c r="H191" s="141"/>
      <c r="I191" s="112" t="s">
        <v>383</v>
      </c>
      <c r="J191" s="142" t="str">
        <f>VLOOKUP(D191,[2]Sheet1!$A$2:$G$366,7,FALSE)</f>
        <v xml:space="preserve">SAS </v>
      </c>
      <c r="K191" s="108"/>
      <c r="AO191" s="108">
        <f>VLOOKUP(G191,'[10]TDS data'!$C:$D,2,FALSE)</f>
        <v>542.43264836082642</v>
      </c>
      <c r="AP191" s="108">
        <f>VLOOKUP(G191,'[11]TDS data'!$C$4:$H$387,6,FALSE)</f>
        <v>9.6503370708221645</v>
      </c>
      <c r="AQ191" s="108" t="str">
        <f>VLOOKUP(G191,'[12]cake or liquid'!$A:$E,5,FALSE)</f>
        <v>HAILSHAM NORTH WTW</v>
      </c>
      <c r="AR191" s="108"/>
      <c r="AS191" s="108" t="e">
        <f t="shared" si="5"/>
        <v>#N/A</v>
      </c>
    </row>
    <row r="192" spans="4:45">
      <c r="D192" s="10" t="s">
        <v>737</v>
      </c>
      <c r="E192" s="135" t="s">
        <v>738</v>
      </c>
      <c r="F192" s="135">
        <v>-0.176514</v>
      </c>
      <c r="G192" s="112">
        <v>101464</v>
      </c>
      <c r="H192" s="141"/>
      <c r="I192" s="112" t="s">
        <v>383</v>
      </c>
      <c r="J192" s="142" t="str">
        <f>VLOOKUP(D192,[2]Sheet1!$A$2:$G$366,7,FALSE)</f>
        <v>SAS Cphos</v>
      </c>
      <c r="K192" s="108"/>
      <c r="AO192" s="108">
        <f>VLOOKUP(G192,'[10]TDS data'!$C:$D,2,FALSE)</f>
        <v>216.42000003000001</v>
      </c>
      <c r="AP192" s="108">
        <f>VLOOKUP(G192,'[11]TDS data'!$C$4:$H$387,6,FALSE)</f>
        <v>4.7486977017528584</v>
      </c>
      <c r="AQ192" s="108" t="str">
        <f>VLOOKUP(G192,'[12]cake or liquid'!$A:$E,5,FALSE)</f>
        <v>GODDARDS GREEN WTW</v>
      </c>
      <c r="AR192" s="108"/>
      <c r="AS192" s="108" t="e">
        <f t="shared" si="5"/>
        <v>#N/A</v>
      </c>
    </row>
    <row r="193" spans="4:45">
      <c r="D193" s="10" t="s">
        <v>739</v>
      </c>
      <c r="E193" s="135" t="s">
        <v>740</v>
      </c>
      <c r="F193" s="135">
        <v>-1.4903473</v>
      </c>
      <c r="G193" s="112">
        <v>100939</v>
      </c>
      <c r="H193" s="141"/>
      <c r="I193" s="112" t="s">
        <v>383</v>
      </c>
      <c r="J193" s="142" t="str">
        <f>VLOOKUP(D193,[2]Sheet1!$A$2:$G$366,7,FALSE)</f>
        <v>SB Cphos</v>
      </c>
      <c r="K193" s="108"/>
      <c r="AO193" s="108">
        <f>VLOOKUP(G193,'[10]TDS data'!$C:$D,2,FALSE)</f>
        <v>812.75173841236528</v>
      </c>
      <c r="AP193" s="108">
        <f>VLOOKUP(G193,'[11]TDS data'!$C$4:$H$387,6,FALSE)</f>
        <v>17.833436428053954</v>
      </c>
      <c r="AQ193" s="108" t="str">
        <f>VLOOKUP(G193,'[12]cake or liquid'!$A:$E,5,FALSE)</f>
        <v>FULLERTON WTW</v>
      </c>
      <c r="AR193" s="108"/>
      <c r="AS193" s="108" t="e">
        <f t="shared" si="5"/>
        <v>#N/A</v>
      </c>
    </row>
    <row r="194" spans="4:45">
      <c r="D194" s="10" t="s">
        <v>741</v>
      </c>
      <c r="E194" s="135" t="s">
        <v>742</v>
      </c>
      <c r="F194" s="135">
        <v>0.76660165000000002</v>
      </c>
      <c r="G194" s="112">
        <v>102806</v>
      </c>
      <c r="H194" s="141"/>
      <c r="I194" s="112" t="s">
        <v>383</v>
      </c>
      <c r="J194" s="142" t="str">
        <f>VLOOKUP(D194,[2]Sheet1!$A$2:$G$366,7,FALSE)</f>
        <v xml:space="preserve">SAS </v>
      </c>
      <c r="K194" s="108"/>
      <c r="AO194" s="108">
        <f>VLOOKUP(G194,'[10]TDS data'!$C:$D,2,FALSE)</f>
        <v>216.35360726793607</v>
      </c>
      <c r="AP194" s="108">
        <f>VLOOKUP(G194,'[11]TDS data'!$C$4:$H$387,6,FALSE)</f>
        <v>3.5283547294251689</v>
      </c>
      <c r="AQ194" s="108" t="str">
        <f>VLOOKUP(G194,'[12]cake or liquid'!$A:$E,5,FALSE)</f>
        <v>ASHFORD WTW</v>
      </c>
      <c r="AR194" s="108"/>
      <c r="AS194" s="108" t="e">
        <f t="shared" si="5"/>
        <v>#N/A</v>
      </c>
    </row>
    <row r="195" spans="4:45">
      <c r="D195" s="10" t="s">
        <v>743</v>
      </c>
      <c r="E195" s="135" t="s">
        <v>744</v>
      </c>
      <c r="F195" s="135">
        <v>0.72647647999999998</v>
      </c>
      <c r="G195" s="112">
        <v>102698</v>
      </c>
      <c r="H195" s="141"/>
      <c r="I195" s="112" t="s">
        <v>383</v>
      </c>
      <c r="J195" s="142" t="str">
        <f>VLOOKUP(D195,[2]Sheet1!$A$2:$G$366,7,FALSE)</f>
        <v>SB Cphos</v>
      </c>
      <c r="K195" s="108"/>
      <c r="AO195" s="108">
        <f>VLOOKUP(G195,'[10]TDS data'!$C:$D,2,FALSE)</f>
        <v>614.61698629336979</v>
      </c>
      <c r="AP195" s="108">
        <f>VLOOKUP(G195,'[11]TDS data'!$C$4:$H$387,6,FALSE)</f>
        <v>11.299042947748678</v>
      </c>
      <c r="AQ195" s="108" t="str">
        <f>VLOOKUP(G195,'[12]cake or liquid'!$A:$E,5,FALSE)</f>
        <v>ASHFORD WTW</v>
      </c>
      <c r="AR195" s="108"/>
      <c r="AS195" s="108" t="e">
        <f t="shared" si="5"/>
        <v>#N/A</v>
      </c>
    </row>
    <row r="196" spans="4:45">
      <c r="D196" s="10" t="s">
        <v>745</v>
      </c>
      <c r="E196" s="135" t="s">
        <v>746</v>
      </c>
      <c r="F196" s="135">
        <v>0.37785384999999999</v>
      </c>
      <c r="G196" s="112">
        <v>101607</v>
      </c>
      <c r="H196" s="141"/>
      <c r="I196" s="112" t="s">
        <v>383</v>
      </c>
      <c r="J196" s="142" t="str">
        <f>VLOOKUP(D196,[2]Sheet1!$A$2:$G$366,7,FALSE)</f>
        <v xml:space="preserve">SAS </v>
      </c>
      <c r="K196" s="108"/>
      <c r="AO196" s="108">
        <f>VLOOKUP(G196,'[10]TDS data'!$C:$D,2,FALSE)</f>
        <v>201.03199422582648</v>
      </c>
      <c r="AP196" s="108">
        <f>VLOOKUP(G196,'[11]TDS data'!$C$4:$H$387,6,FALSE)</f>
        <v>3.397703266116606</v>
      </c>
      <c r="AQ196" s="108" t="str">
        <f>VLOOKUP(G196,'[12]cake or liquid'!$A:$E,5,FALSE)</f>
        <v>HAILSHAM NORTH WTW</v>
      </c>
      <c r="AR196" s="108"/>
      <c r="AS196" s="108" t="e">
        <f t="shared" si="5"/>
        <v>#N/A</v>
      </c>
    </row>
    <row r="197" spans="4:45">
      <c r="D197" s="10" t="s">
        <v>747</v>
      </c>
      <c r="E197" s="135" t="s">
        <v>748</v>
      </c>
      <c r="F197" s="135">
        <v>-7.6784500000000006E-2</v>
      </c>
      <c r="G197" s="112">
        <v>102637</v>
      </c>
      <c r="H197" s="141"/>
      <c r="I197" s="112" t="s">
        <v>383</v>
      </c>
      <c r="J197" s="142" t="str">
        <f>VLOOKUP(D197,[2]Sheet1!$A$2:$G$366,7,FALSE)</f>
        <v xml:space="preserve">SAS </v>
      </c>
      <c r="K197" s="108"/>
      <c r="AO197" s="108">
        <f>VLOOKUP(G197,'[10]TDS data'!$C:$D,2,FALSE)</f>
        <v>53.176118721461179</v>
      </c>
      <c r="AP197" s="108">
        <f>VLOOKUP(G197,'[11]TDS data'!$C$4:$H$387,6,FALSE)</f>
        <v>0.89874585861369138</v>
      </c>
      <c r="AQ197" s="108" t="e">
        <f>VLOOKUP(G197,'[12]cake or liquid'!$A:$E,5,FALSE)</f>
        <v>#N/A</v>
      </c>
      <c r="AR197" s="108"/>
      <c r="AS197" s="108" t="e">
        <f t="shared" ref="AS197:AS227" si="6">VLOOKUP(G197,$M$231:$P$242,4,FALSE)</f>
        <v>#N/A</v>
      </c>
    </row>
    <row r="198" spans="4:45">
      <c r="D198" s="10" t="s">
        <v>749</v>
      </c>
      <c r="E198" s="135" t="s">
        <v>750</v>
      </c>
      <c r="F198" s="135">
        <v>0.60205154999999999</v>
      </c>
      <c r="G198" s="112">
        <v>101153</v>
      </c>
      <c r="H198" s="141"/>
      <c r="I198" s="112" t="s">
        <v>383</v>
      </c>
      <c r="J198" s="142" t="str">
        <f>VLOOKUP(D198,[2]Sheet1!$A$2:$G$366,7,FALSE)</f>
        <v>SB Cphos</v>
      </c>
      <c r="K198" s="108"/>
      <c r="AO198" s="108">
        <f>VLOOKUP(G198,'[10]TDS data'!$C:$D,2,FALSE)</f>
        <v>1350.5461227901551</v>
      </c>
      <c r="AP198" s="108">
        <f>VLOOKUP(G198,'[11]TDS data'!$C$4:$H$387,6,FALSE)</f>
        <v>30.835113884895925</v>
      </c>
      <c r="AQ198" s="108" t="str">
        <f>VLOOKUP(G198,'[12]cake or liquid'!$A:$E,5,FALSE)</f>
        <v>HAILSHAM NORTH WTW</v>
      </c>
      <c r="AR198" s="108"/>
      <c r="AS198" s="108" t="e">
        <f t="shared" si="6"/>
        <v>#N/A</v>
      </c>
    </row>
    <row r="199" spans="4:45">
      <c r="D199" s="10" t="s">
        <v>751</v>
      </c>
      <c r="E199" s="135" t="s">
        <v>752</v>
      </c>
      <c r="F199" s="135">
        <v>0.58934717999999997</v>
      </c>
      <c r="G199" s="112">
        <v>102970</v>
      </c>
      <c r="H199" s="141"/>
      <c r="I199" s="112" t="s">
        <v>383</v>
      </c>
      <c r="J199" s="142" t="str">
        <f>VLOOKUP(D199,[2]Sheet1!$A$2:$G$366,7,FALSE)</f>
        <v>SAS Cphos</v>
      </c>
      <c r="K199" s="108"/>
      <c r="AO199" s="108">
        <f>VLOOKUP(G199,'[10]TDS data'!$C:$D,2,FALSE)</f>
        <v>1092.9741121152831</v>
      </c>
      <c r="AP199" s="108">
        <f>VLOOKUP(G199,'[11]TDS data'!$C$4:$H$387,6,FALSE)</f>
        <v>24.306171059828081</v>
      </c>
      <c r="AQ199" s="108" t="str">
        <f>VLOOKUP(G199,'[12]cake or liquid'!$A:$E,5,FALSE)</f>
        <v>HAM HILL WTW</v>
      </c>
      <c r="AR199" s="108"/>
      <c r="AS199" s="108" t="e">
        <f t="shared" si="6"/>
        <v>#N/A</v>
      </c>
    </row>
    <row r="200" spans="4:45">
      <c r="D200" s="10" t="s">
        <v>753</v>
      </c>
      <c r="E200" s="135">
        <v>50.764457999999998</v>
      </c>
      <c r="F200" s="135">
        <v>-1.4402509999999999</v>
      </c>
      <c r="G200" s="112">
        <v>100792</v>
      </c>
      <c r="H200" s="141"/>
      <c r="I200" s="112" t="s">
        <v>383</v>
      </c>
      <c r="J200" s="142" t="str">
        <f>VLOOKUP(D200,[2]Sheet1!$A$2:$G$366,7,FALSE)</f>
        <v xml:space="preserve">SAS </v>
      </c>
      <c r="K200" s="108"/>
      <c r="AO200" s="108">
        <f>VLOOKUP(G200,'[10]TDS data'!$C:$D,2,FALSE)</f>
        <v>21.97</v>
      </c>
      <c r="AP200" s="108">
        <f>VLOOKUP(G200,'[11]TDS data'!$C$4:$H$387,6,FALSE)</f>
        <v>0.40389377302948187</v>
      </c>
      <c r="AQ200" s="108" t="e">
        <f>VLOOKUP(G200,'[12]cake or liquid'!$A:$E,5,FALSE)</f>
        <v>#N/A</v>
      </c>
      <c r="AR200" s="108"/>
      <c r="AS200" s="108" t="e">
        <f t="shared" si="6"/>
        <v>#N/A</v>
      </c>
    </row>
    <row r="201" spans="4:45">
      <c r="D201" s="10" t="s">
        <v>754</v>
      </c>
      <c r="E201" s="135" t="s">
        <v>755</v>
      </c>
      <c r="F201" s="135">
        <v>0.13144243</v>
      </c>
      <c r="G201" s="112">
        <v>111189</v>
      </c>
      <c r="H201" s="141"/>
      <c r="I201" s="112" t="s">
        <v>383</v>
      </c>
      <c r="J201" s="142" t="str">
        <f>VLOOKUP(D201,[2]Sheet1!$A$2:$G$366,7,FALSE)</f>
        <v xml:space="preserve">SAS </v>
      </c>
      <c r="K201" s="108"/>
      <c r="AO201" s="108">
        <f>VLOOKUP(G201,'[10]TDS data'!$C:$D,2,FALSE)</f>
        <v>24.21</v>
      </c>
      <c r="AP201" s="108">
        <f>VLOOKUP(G201,'[11]TDS data'!$C$4:$H$387,6,FALSE)</f>
        <v>0.40918062017670292</v>
      </c>
      <c r="AQ201" s="108" t="str">
        <f>VLOOKUP(G201,'[12]cake or liquid'!$A:$E,5,FALSE)</f>
        <v>SCAYNES HILL WTW</v>
      </c>
      <c r="AR201" s="108"/>
      <c r="AS201" s="108" t="e">
        <f t="shared" si="6"/>
        <v>#N/A</v>
      </c>
    </row>
    <row r="202" spans="4:45">
      <c r="D202" s="10" t="s">
        <v>756</v>
      </c>
      <c r="E202" s="135" t="s">
        <v>757</v>
      </c>
      <c r="F202" s="135">
        <v>-0.63375400000000004</v>
      </c>
      <c r="G202" s="112">
        <v>102180</v>
      </c>
      <c r="H202" s="141"/>
      <c r="I202" s="112" t="s">
        <v>383</v>
      </c>
      <c r="J202" s="142" t="str">
        <f>VLOOKUP(D202,[2]Sheet1!$A$2:$G$366,7,FALSE)</f>
        <v xml:space="preserve">SB </v>
      </c>
      <c r="K202" s="108"/>
      <c r="AO202" s="108">
        <f>VLOOKUP(G202,'[10]TDS data'!$C:$D,2,FALSE)</f>
        <v>408.58698627736987</v>
      </c>
      <c r="AP202" s="108">
        <f>VLOOKUP(G202,'[11]TDS data'!$C$4:$H$387,6,FALSE)</f>
        <v>7.5114128128498896</v>
      </c>
      <c r="AQ202" s="108" t="str">
        <f>VLOOKUP(G202,'[12]cake or liquid'!$A:$E,5,FALSE)</f>
        <v>FORD WTW</v>
      </c>
      <c r="AR202" s="108"/>
      <c r="AS202" s="108" t="e">
        <f t="shared" si="6"/>
        <v>#N/A</v>
      </c>
    </row>
    <row r="203" spans="4:45">
      <c r="D203" s="10" t="s">
        <v>758</v>
      </c>
      <c r="E203" s="135" t="s">
        <v>759</v>
      </c>
      <c r="F203" s="135">
        <v>-0.82036246000000002</v>
      </c>
      <c r="G203" s="112">
        <v>100024</v>
      </c>
      <c r="H203" s="141"/>
      <c r="I203" s="112" t="s">
        <v>383</v>
      </c>
      <c r="J203" s="142" t="str">
        <f>VLOOKUP(D203,[2]Sheet1!$A$2:$G$366,7,FALSE)</f>
        <v xml:space="preserve">SB </v>
      </c>
      <c r="K203" s="108"/>
      <c r="AO203" s="108">
        <f>VLOOKUP(G203,'[10]TDS data'!$C:$D,2,FALSE)</f>
        <v>135.14999999599999</v>
      </c>
      <c r="AP203" s="108">
        <f>VLOOKUP(G203,'[11]TDS data'!$C$4:$H$387,6,FALSE)</f>
        <v>2.4845809478069598</v>
      </c>
      <c r="AQ203" s="108" t="str">
        <f>VLOOKUP(G203,'[12]cake or liquid'!$A:$E,5,FALSE)</f>
        <v>BUDDS FARM HAVANT WTW</v>
      </c>
      <c r="AR203" s="108"/>
      <c r="AS203" s="108" t="e">
        <f t="shared" si="6"/>
        <v>#N/A</v>
      </c>
    </row>
    <row r="204" spans="4:45">
      <c r="D204" s="10" t="s">
        <v>760</v>
      </c>
      <c r="E204" s="135" t="s">
        <v>761</v>
      </c>
      <c r="F204" s="135">
        <v>0.66722057000000001</v>
      </c>
      <c r="G204" s="112">
        <v>100169</v>
      </c>
      <c r="H204" s="141"/>
      <c r="I204" s="112" t="s">
        <v>383</v>
      </c>
      <c r="J204" s="142" t="str">
        <f>VLOOKUP(D204,[2]Sheet1!$A$2:$G$366,7,FALSE)</f>
        <v xml:space="preserve">SB </v>
      </c>
      <c r="K204" s="108"/>
      <c r="AO204" s="108">
        <f>VLOOKUP(G204,'[10]TDS data'!$C:$D,2,FALSE)</f>
        <v>46.879594993369864</v>
      </c>
      <c r="AP204" s="108">
        <f>VLOOKUP(G204,'[11]TDS data'!$C$4:$H$387,6,FALSE)</f>
        <v>0.86182869822331198</v>
      </c>
      <c r="AQ204" s="108" t="e">
        <f>VLOOKUP(G204,'[12]cake or liquid'!$A:$E,5,FALSE)</f>
        <v>#N/A</v>
      </c>
      <c r="AR204" s="108"/>
      <c r="AS204" s="108" t="e">
        <f t="shared" si="6"/>
        <v>#N/A</v>
      </c>
    </row>
    <row r="205" spans="4:45">
      <c r="D205" s="10" t="s">
        <v>762</v>
      </c>
      <c r="E205" s="135" t="s">
        <v>763</v>
      </c>
      <c r="F205" s="135">
        <v>0.64123450000000004</v>
      </c>
      <c r="G205" s="112">
        <v>102403</v>
      </c>
      <c r="H205" s="141"/>
      <c r="I205" s="112" t="s">
        <v>383</v>
      </c>
      <c r="J205" s="142" t="str">
        <f>VLOOKUP(D205,[2]Sheet1!$A$2:$G$366,7,FALSE)</f>
        <v>SB Cphos</v>
      </c>
      <c r="K205" s="108"/>
      <c r="AO205" s="108">
        <f>VLOOKUP(G205,'[10]TDS data'!$C:$D,2,FALSE)</f>
        <v>811.24820898573068</v>
      </c>
      <c r="AP205" s="108">
        <f>VLOOKUP(G205,'[11]TDS data'!$C$4:$H$387,6,FALSE)</f>
        <v>17.800445915477539</v>
      </c>
      <c r="AQ205" s="108" t="str">
        <f>VLOOKUP(G205,'[12]cake or liquid'!$A:$E,5,FALSE)</f>
        <v>AYLESFORD WTW</v>
      </c>
      <c r="AR205" s="108"/>
      <c r="AS205" s="108" t="e">
        <f t="shared" si="6"/>
        <v>#N/A</v>
      </c>
    </row>
    <row r="206" spans="4:45">
      <c r="D206" s="10" t="s">
        <v>764</v>
      </c>
      <c r="E206" s="135" t="s">
        <v>765</v>
      </c>
      <c r="F206" s="135">
        <v>0.45825471000000001</v>
      </c>
      <c r="G206" s="112">
        <v>100909</v>
      </c>
      <c r="H206" s="141"/>
      <c r="I206" s="112" t="s">
        <v>383</v>
      </c>
      <c r="J206" s="142" t="str">
        <f>VLOOKUP(D206,[2]Sheet1!$A$2:$G$366,7,FALSE)</f>
        <v xml:space="preserve">SB </v>
      </c>
      <c r="K206" s="108"/>
      <c r="AO206" s="108">
        <f>VLOOKUP(G206,'[10]TDS data'!$C:$D,2,FALSE)</f>
        <v>637.97954197442925</v>
      </c>
      <c r="AP206" s="108">
        <f>VLOOKUP(G206,'[11]TDS data'!$C$4:$H$387,6,FALSE)</f>
        <v>10.782687511158441</v>
      </c>
      <c r="AQ206" s="108" t="str">
        <f>VLOOKUP(G206,'[12]cake or liquid'!$A:$E,5,FALSE)</f>
        <v>AYLESFORD WTW</v>
      </c>
      <c r="AR206" s="108"/>
      <c r="AS206" s="108" t="e">
        <f t="shared" si="6"/>
        <v>#N/A</v>
      </c>
    </row>
    <row r="207" spans="4:45">
      <c r="D207" s="10" t="s">
        <v>766</v>
      </c>
      <c r="E207" s="135" t="s">
        <v>767</v>
      </c>
      <c r="F207" s="135">
        <v>0.38545868999999999</v>
      </c>
      <c r="G207" s="112">
        <v>101922</v>
      </c>
      <c r="H207" s="141"/>
      <c r="I207" s="112" t="s">
        <v>383</v>
      </c>
      <c r="J207" s="142" t="str">
        <f>VLOOKUP(D207,[2]Sheet1!$A$2:$G$366,7,FALSE)</f>
        <v xml:space="preserve">SB </v>
      </c>
      <c r="K207" s="108"/>
      <c r="AO207" s="108">
        <f>VLOOKUP(G207,'[10]TDS data'!$C:$D,2,FALSE)</f>
        <v>105.60942857800001</v>
      </c>
      <c r="AP207" s="108">
        <f>VLOOKUP(G207,'[11]TDS data'!$C$4:$H$387,6,FALSE)</f>
        <v>1.9415107226152033</v>
      </c>
      <c r="AQ207" s="108" t="str">
        <f>VLOOKUP(G207,'[12]cake or liquid'!$A:$E,5,FALSE)</f>
        <v>HAILSHAM NORTH WTW</v>
      </c>
      <c r="AR207" s="108"/>
      <c r="AS207" s="108" t="e">
        <f t="shared" si="6"/>
        <v>#N/A</v>
      </c>
    </row>
    <row r="208" spans="4:45">
      <c r="D208" s="10" t="s">
        <v>768</v>
      </c>
      <c r="E208" s="135" t="s">
        <v>769</v>
      </c>
      <c r="F208" s="135">
        <v>0.82121027999999996</v>
      </c>
      <c r="G208" s="112">
        <v>103152</v>
      </c>
      <c r="H208" s="141"/>
      <c r="I208" s="112" t="s">
        <v>383</v>
      </c>
      <c r="J208" s="142" t="str">
        <f>VLOOKUP(D208,[2]Sheet1!$A$2:$G$366,7,FALSE)</f>
        <v>SB Cphos</v>
      </c>
      <c r="K208" s="108"/>
      <c r="AO208" s="108">
        <f>VLOOKUP(G208,'[10]TDS data'!$C:$D,2,FALSE)</f>
        <v>454.49273977002741</v>
      </c>
      <c r="AP208" s="108">
        <f>VLOOKUP(G208,'[11]TDS data'!$C$4:$H$387,6,FALSE)</f>
        <v>9.9725008248318758</v>
      </c>
      <c r="AQ208" s="108" t="str">
        <f>VLOOKUP(G208,'[12]cake or liquid'!$A:$E,5,FALSE)</f>
        <v>ASHFORD WTW</v>
      </c>
      <c r="AR208" s="108"/>
      <c r="AS208" s="108" t="e">
        <f t="shared" si="6"/>
        <v>#N/A</v>
      </c>
    </row>
    <row r="209" spans="4:45">
      <c r="D209" s="10" t="s">
        <v>770</v>
      </c>
      <c r="E209" s="135" t="s">
        <v>771</v>
      </c>
      <c r="F209" s="135">
        <v>-0.22027920000000001</v>
      </c>
      <c r="G209" s="112">
        <v>100703</v>
      </c>
      <c r="H209" s="141"/>
      <c r="I209" s="112" t="s">
        <v>383</v>
      </c>
      <c r="J209" s="142" t="str">
        <f>VLOOKUP(D209,[2]Sheet1!$A$2:$G$366,7,FALSE)</f>
        <v xml:space="preserve">SB </v>
      </c>
      <c r="K209" s="108"/>
      <c r="AO209" s="108">
        <f>VLOOKUP(G209,'[10]TDS data'!$C:$D,2,FALSE)</f>
        <v>245.76339807100001</v>
      </c>
      <c r="AP209" s="108">
        <f>VLOOKUP(G209,'[11]TDS data'!$C$4:$H$387,6,FALSE)</f>
        <v>4.5180840291052657</v>
      </c>
      <c r="AQ209" s="108" t="str">
        <f>VLOOKUP(G209,'[12]cake or liquid'!$A:$E,5,FALSE)</f>
        <v>GODDARDS GREEN WTW</v>
      </c>
      <c r="AR209" s="108"/>
      <c r="AS209" s="108" t="e">
        <f t="shared" si="6"/>
        <v>#N/A</v>
      </c>
    </row>
    <row r="210" spans="4:45">
      <c r="D210" s="10" t="s">
        <v>772</v>
      </c>
      <c r="E210" s="135" t="s">
        <v>773</v>
      </c>
      <c r="F210" s="135">
        <v>0.35346525000000001</v>
      </c>
      <c r="G210" s="112">
        <v>100483</v>
      </c>
      <c r="H210" s="141"/>
      <c r="I210" s="112" t="s">
        <v>383</v>
      </c>
      <c r="J210" s="142" t="str">
        <f>VLOOKUP(D210,[2]Sheet1!$A$2:$G$366,7,FALSE)</f>
        <v xml:space="preserve">SB </v>
      </c>
      <c r="K210" s="108"/>
      <c r="AO210" s="108">
        <f>VLOOKUP(G210,'[10]TDS data'!$C:$D,2,FALSE)</f>
        <v>69.629497706894981</v>
      </c>
      <c r="AP210" s="108">
        <f>VLOOKUP(G210,'[11]TDS data'!$C$4:$H$387,6,FALSE)</f>
        <v>1.2800601066447641</v>
      </c>
      <c r="AQ210" s="108" t="str">
        <f>VLOOKUP(G210,'[12]cake or liquid'!$A:$E,5,FALSE)</f>
        <v>HAILSHAM NORTH WTW</v>
      </c>
      <c r="AR210" s="108"/>
      <c r="AS210" s="108" t="e">
        <f t="shared" si="6"/>
        <v>#N/A</v>
      </c>
    </row>
    <row r="211" spans="4:45">
      <c r="D211" s="10" t="s">
        <v>774</v>
      </c>
      <c r="E211" s="135" t="s">
        <v>775</v>
      </c>
      <c r="F211" s="135">
        <v>0.33649784999999999</v>
      </c>
      <c r="G211" s="112">
        <v>100901</v>
      </c>
      <c r="H211" s="141"/>
      <c r="I211" s="112" t="s">
        <v>383</v>
      </c>
      <c r="J211" s="142" t="str">
        <f>VLOOKUP(D211,[2]Sheet1!$A$2:$G$366,7,FALSE)</f>
        <v>SB Cphos</v>
      </c>
      <c r="K211" s="108"/>
      <c r="AO211" s="108">
        <f>VLOOKUP(G211,'[10]TDS data'!$C:$D,2,FALSE)</f>
        <v>773.64926932565288</v>
      </c>
      <c r="AP211" s="108">
        <f>VLOOKUP(G211,'[11]TDS data'!$C$4:$H$387,6,FALSE)</f>
        <v>17.663642080833736</v>
      </c>
      <c r="AQ211" s="108" t="str">
        <f>VLOOKUP(G211,'[12]cake or liquid'!$A:$E,5,FALSE)</f>
        <v>HAILSHAM NORTH WTW</v>
      </c>
      <c r="AR211" s="108"/>
      <c r="AS211" s="108" t="e">
        <f t="shared" si="6"/>
        <v>#N/A</v>
      </c>
    </row>
    <row r="212" spans="4:45">
      <c r="D212" s="10" t="s">
        <v>776</v>
      </c>
      <c r="E212" s="135" t="s">
        <v>777</v>
      </c>
      <c r="F212" s="135">
        <v>-3.8652800000000001E-2</v>
      </c>
      <c r="G212" s="112">
        <v>101758</v>
      </c>
      <c r="H212" s="141"/>
      <c r="I212" s="112" t="s">
        <v>383</v>
      </c>
      <c r="J212" s="142" t="str">
        <f>VLOOKUP(D212,[2]Sheet1!$A$2:$G$366,7,FALSE)</f>
        <v>SAS Cphos</v>
      </c>
      <c r="K212" s="108"/>
      <c r="AO212" s="108">
        <f>VLOOKUP(G212,'[10]TDS data'!$C:$D,2,FALSE)</f>
        <v>1502.633590381</v>
      </c>
      <c r="AP212" s="108">
        <f>VLOOKUP(G212,'[11]TDS data'!$C$4:$H$387,6,FALSE)</f>
        <v>33.416408205093774</v>
      </c>
      <c r="AQ212" s="108" t="str">
        <f>VLOOKUP(G212,'[12]cake or liquid'!$A:$E,5,FALSE)</f>
        <v>SCAYNES HILL WTW</v>
      </c>
      <c r="AR212" s="108"/>
      <c r="AS212" s="108" t="e">
        <f t="shared" si="6"/>
        <v>#N/A</v>
      </c>
    </row>
    <row r="213" spans="4:45">
      <c r="D213" s="10" t="s">
        <v>778</v>
      </c>
      <c r="E213" s="135" t="s">
        <v>779</v>
      </c>
      <c r="F213" s="135">
        <v>-0.90348329999999999</v>
      </c>
      <c r="G213" s="112">
        <v>102927</v>
      </c>
      <c r="H213" s="141"/>
      <c r="I213" s="112" t="s">
        <v>383</v>
      </c>
      <c r="J213" s="142" t="str">
        <f>VLOOKUP(D213,[2]Sheet1!$A$2:$G$366,7,FALSE)</f>
        <v xml:space="preserve">SAS </v>
      </c>
      <c r="K213" s="108"/>
      <c r="AO213" s="108">
        <f>VLOOKUP(G213,'[10]TDS data'!$C:$D,2,FALSE)</f>
        <v>314.1934703876347</v>
      </c>
      <c r="AP213" s="108">
        <f>VLOOKUP(G213,'[11]TDS data'!$C$4:$H$387,6,FALSE)</f>
        <v>5.3102800110980137</v>
      </c>
      <c r="AQ213" s="108" t="str">
        <f>VLOOKUP(G213,'[12]cake or liquid'!$A:$E,5,FALSE)</f>
        <v>BUDDS FARM HAVANT WTW</v>
      </c>
      <c r="AR213" s="108"/>
      <c r="AS213" s="108" t="e">
        <f t="shared" si="6"/>
        <v>#N/A</v>
      </c>
    </row>
    <row r="214" spans="4:45">
      <c r="D214" s="10" t="s">
        <v>780</v>
      </c>
      <c r="E214" s="135" t="s">
        <v>781</v>
      </c>
      <c r="F214" s="135">
        <v>-8.8271299999999997E-2</v>
      </c>
      <c r="G214" s="112">
        <v>103131</v>
      </c>
      <c r="H214" s="141"/>
      <c r="I214" s="112" t="s">
        <v>383</v>
      </c>
      <c r="J214" s="142" t="str">
        <f>VLOOKUP(D214,[2]Sheet1!$A$2:$G$366,7,FALSE)</f>
        <v xml:space="preserve">SB </v>
      </c>
      <c r="K214" s="108"/>
      <c r="AO214" s="108">
        <f>VLOOKUP(G214,'[10]TDS data'!$C:$D,2,FALSE)</f>
        <v>40.399999995999998</v>
      </c>
      <c r="AP214" s="108">
        <f>VLOOKUP(G214,'[11]TDS data'!$C$4:$H$387,6,FALSE)</f>
        <v>0.74270862215637201</v>
      </c>
      <c r="AQ214" s="108" t="str">
        <f>VLOOKUP(G214,'[12]cake or liquid'!$A:$E,5,FALSE)</f>
        <v>GODDARDS GREEN WTW</v>
      </c>
      <c r="AR214" s="108"/>
      <c r="AS214" s="108" t="e">
        <f t="shared" si="6"/>
        <v>#N/A</v>
      </c>
    </row>
    <row r="215" spans="4:45">
      <c r="D215" s="10" t="s">
        <v>782</v>
      </c>
      <c r="E215" s="135" t="s">
        <v>783</v>
      </c>
      <c r="F215" s="135">
        <v>0.84754691999999998</v>
      </c>
      <c r="G215" s="112">
        <v>101520</v>
      </c>
      <c r="H215" s="141"/>
      <c r="I215" s="112" t="s">
        <v>383</v>
      </c>
      <c r="J215" s="142" t="str">
        <f>VLOOKUP(D215,[2]Sheet1!$A$2:$G$366,7,FALSE)</f>
        <v xml:space="preserve">SB </v>
      </c>
      <c r="K215" s="108"/>
      <c r="AO215" s="108">
        <f>VLOOKUP(G215,'[10]TDS data'!$C:$D,2,FALSE)</f>
        <v>220.21424658434248</v>
      </c>
      <c r="AP215" s="108">
        <f>VLOOKUP(G215,'[11]TDS data'!$C$4:$H$387,6,FALSE)</f>
        <v>4.048391576139954</v>
      </c>
      <c r="AQ215" s="108" t="str">
        <f>VLOOKUP(G215,'[12]cake or liquid'!$A:$E,5,FALSE)</f>
        <v>ASHFORD WTW</v>
      </c>
      <c r="AR215" s="108"/>
      <c r="AS215" s="108" t="e">
        <f t="shared" si="6"/>
        <v>#N/A</v>
      </c>
    </row>
    <row r="216" spans="4:45">
      <c r="D216" s="10" t="s">
        <v>784</v>
      </c>
      <c r="E216" s="135" t="s">
        <v>785</v>
      </c>
      <c r="F216" s="135">
        <v>0.50857775000000005</v>
      </c>
      <c r="G216" s="112">
        <v>101792</v>
      </c>
      <c r="H216" s="141"/>
      <c r="I216" s="112" t="s">
        <v>383</v>
      </c>
      <c r="J216" s="142" t="str">
        <f>VLOOKUP(D216,[2]Sheet1!$A$2:$G$366,7,FALSE)</f>
        <v xml:space="preserve">SAS </v>
      </c>
      <c r="K216" s="108"/>
      <c r="AO216" s="108">
        <f>VLOOKUP(G216,'[10]TDS data'!$C:$D,2,FALSE)</f>
        <v>24.802193858826485</v>
      </c>
      <c r="AP216" s="108">
        <f>VLOOKUP(G216,'[11]TDS data'!$C$4:$H$387,6,FALSE)</f>
        <v>0.40448106739230477</v>
      </c>
      <c r="AQ216" s="108" t="str">
        <f>VLOOKUP(G216,'[12]cake or liquid'!$A:$E,5,FALSE)</f>
        <v>ASHFORD WTW</v>
      </c>
      <c r="AR216" s="108"/>
      <c r="AS216" s="108" t="e">
        <f t="shared" si="6"/>
        <v>#N/A</v>
      </c>
    </row>
    <row r="217" spans="4:45">
      <c r="D217" s="10" t="s">
        <v>786</v>
      </c>
      <c r="E217" s="135" t="s">
        <v>787</v>
      </c>
      <c r="F217" s="135">
        <v>-1.6587346999999999</v>
      </c>
      <c r="G217" s="112">
        <v>100282</v>
      </c>
      <c r="H217" s="141"/>
      <c r="I217" s="112" t="s">
        <v>383</v>
      </c>
      <c r="J217" s="142" t="str">
        <f>VLOOKUP(D217,[2]Sheet1!$A$2:$G$366,7,FALSE)</f>
        <v>SB Cphos</v>
      </c>
      <c r="K217" s="108"/>
      <c r="AO217" s="108">
        <f>VLOOKUP(G217,'[10]TDS data'!$C:$D,2,FALSE)</f>
        <v>1106.080000032</v>
      </c>
      <c r="AP217" s="108">
        <f>VLOOKUP(G217,'[11]TDS data'!$C$4:$H$387,6,FALSE)</f>
        <v>18.694196628589069</v>
      </c>
      <c r="AQ217" s="108" t="str">
        <f>VLOOKUP(G217,'[12]cake or liquid'!$A:$E,5,FALSE)</f>
        <v>SLOWHILL COPSE MARCHWOOD WTW</v>
      </c>
      <c r="AR217" s="108"/>
      <c r="AS217" s="108" t="e">
        <f t="shared" si="6"/>
        <v>#N/A</v>
      </c>
    </row>
    <row r="218" spans="4:45">
      <c r="D218" s="10" t="s">
        <v>788</v>
      </c>
      <c r="E218" s="135" t="s">
        <v>789</v>
      </c>
      <c r="F218" s="135">
        <v>-1.25096494</v>
      </c>
      <c r="G218" s="112">
        <v>102288</v>
      </c>
      <c r="H218" s="141"/>
      <c r="I218" s="112" t="s">
        <v>383</v>
      </c>
      <c r="J218" s="142" t="str">
        <f>VLOOKUP(D218,[2]Sheet1!$A$2:$G$366,7,FALSE)</f>
        <v xml:space="preserve">SB </v>
      </c>
      <c r="K218" s="108"/>
      <c r="AO218" s="108">
        <f>VLOOKUP(G218,'[10]TDS data'!$C:$D,2,FALSE)</f>
        <v>272.46360731593609</v>
      </c>
      <c r="AP218" s="108">
        <f>VLOOKUP(G218,'[11]TDS data'!$C$4:$H$387,6,FALSE)</f>
        <v>4.6049908226813869</v>
      </c>
      <c r="AQ218" s="108" t="str">
        <f>VLOOKUP(G218,'[12]cake or liquid'!$A:$E,5,FALSE)</f>
        <v>SANDOWN NEW WTW</v>
      </c>
      <c r="AR218" s="108"/>
      <c r="AS218" s="108" t="e">
        <f t="shared" si="6"/>
        <v>#N/A</v>
      </c>
    </row>
    <row r="219" spans="4:45">
      <c r="D219" s="10" t="s">
        <v>790</v>
      </c>
      <c r="E219" s="135" t="s">
        <v>791</v>
      </c>
      <c r="F219" s="135">
        <v>0.19368131</v>
      </c>
      <c r="G219" s="112">
        <v>103200</v>
      </c>
      <c r="H219" s="141"/>
      <c r="I219" s="112" t="s">
        <v>383</v>
      </c>
      <c r="J219" s="142" t="str">
        <f>VLOOKUP(D219,[2]Sheet1!$A$2:$G$366,7,FALSE)</f>
        <v xml:space="preserve">SAS </v>
      </c>
      <c r="K219" s="108"/>
      <c r="AO219" s="108">
        <f>VLOOKUP(G219,'[10]TDS data'!$C:$D,2,FALSE)</f>
        <v>205.81077621570776</v>
      </c>
      <c r="AP219" s="108">
        <f>VLOOKUP(G219,'[11]TDS data'!$C$4:$H$387,6,FALSE)</f>
        <v>3.3564193118723997</v>
      </c>
      <c r="AQ219" s="108" t="str">
        <f>VLOOKUP(G219,'[12]cake or liquid'!$A:$E,5,FALSE)</f>
        <v>HAILSHAM NORTH WTW</v>
      </c>
      <c r="AR219" s="108"/>
      <c r="AS219" s="108" t="e">
        <f t="shared" si="6"/>
        <v>#N/A</v>
      </c>
    </row>
    <row r="220" spans="4:45">
      <c r="D220" s="10" t="s">
        <v>792</v>
      </c>
      <c r="E220" s="135" t="s">
        <v>793</v>
      </c>
      <c r="F220" s="135">
        <v>0.72871945000000005</v>
      </c>
      <c r="G220" s="112">
        <v>100603</v>
      </c>
      <c r="H220" s="141"/>
      <c r="I220" s="112" t="s">
        <v>383</v>
      </c>
      <c r="J220" s="142" t="str">
        <f>VLOOKUP(D220,[2]Sheet1!$A$2:$G$366,7,FALSE)</f>
        <v xml:space="preserve">SB </v>
      </c>
      <c r="K220" s="108"/>
      <c r="AO220" s="108">
        <f>VLOOKUP(G220,'[10]TDS data'!$C:$D,2,FALSE)</f>
        <v>1418.3552835875935</v>
      </c>
      <c r="AP220" s="108">
        <f>VLOOKUP(G220,'[11]TDS data'!$C$4:$H$387,6,FALSE)</f>
        <v>23.972056776921725</v>
      </c>
      <c r="AQ220" s="108" t="str">
        <f>VLOOKUP(G220,'[12]cake or liquid'!$A:$E,5,FALSE)</f>
        <v>ASHFORD WTW</v>
      </c>
      <c r="AR220" s="108"/>
      <c r="AS220" s="108" t="e">
        <f t="shared" si="6"/>
        <v>#N/A</v>
      </c>
    </row>
    <row r="221" spans="4:45">
      <c r="D221" s="10" t="s">
        <v>794</v>
      </c>
      <c r="E221" s="135" t="s">
        <v>795</v>
      </c>
      <c r="F221" s="135">
        <v>-0.2425889</v>
      </c>
      <c r="G221" s="112">
        <v>101012</v>
      </c>
      <c r="H221" s="141"/>
      <c r="I221" s="112" t="s">
        <v>383</v>
      </c>
      <c r="J221" s="142" t="str">
        <f>VLOOKUP(D221,[2]Sheet1!$A$2:$G$366,7,FALSE)</f>
        <v xml:space="preserve">SB </v>
      </c>
      <c r="K221" s="108"/>
      <c r="AO221" s="108">
        <f>VLOOKUP(G221,'[10]TDS data'!$C:$D,2,FALSE)</f>
        <v>124.13698630436986</v>
      </c>
      <c r="AP221" s="108">
        <f>VLOOKUP(G221,'[11]TDS data'!$C$4:$H$387,6,FALSE)</f>
        <v>2.2821190610369171</v>
      </c>
      <c r="AQ221" s="108" t="str">
        <f>VLOOKUP(G221,'[12]cake or liquid'!$A:$E,5,FALSE)</f>
        <v>GODDARDS GREEN WTW</v>
      </c>
      <c r="AR221" s="108"/>
      <c r="AS221" s="108" t="e">
        <f t="shared" si="6"/>
        <v>#N/A</v>
      </c>
    </row>
    <row r="222" spans="4:45">
      <c r="D222" s="10" t="s">
        <v>796</v>
      </c>
      <c r="E222" s="135" t="s">
        <v>797</v>
      </c>
      <c r="F222" s="135">
        <v>-0.49910349999999998</v>
      </c>
      <c r="G222" s="112">
        <v>101767</v>
      </c>
      <c r="H222" s="141"/>
      <c r="I222" s="112" t="s">
        <v>383</v>
      </c>
      <c r="J222" s="142" t="str">
        <f>VLOOKUP(D222,[2]Sheet1!$A$2:$G$366,7,FALSE)</f>
        <v xml:space="preserve">SB </v>
      </c>
      <c r="K222" s="108"/>
      <c r="AO222" s="108">
        <f>VLOOKUP(G222,'[10]TDS data'!$C:$D,2,FALSE)</f>
        <v>1197.2971699499999</v>
      </c>
      <c r="AP222" s="108">
        <f>VLOOKUP(G222,'[11]TDS data'!$C$4:$H$387,6,FALSE)</f>
        <v>20.235885937048831</v>
      </c>
      <c r="AQ222" s="108" t="str">
        <f>VLOOKUP(G222,'[12]cake or liquid'!$A:$E,5,FALSE)</f>
        <v>FORD WTW</v>
      </c>
      <c r="AR222" s="108"/>
      <c r="AS222" s="108" t="e">
        <f t="shared" si="6"/>
        <v>#N/A</v>
      </c>
    </row>
    <row r="223" spans="4:45">
      <c r="D223" s="10" t="s">
        <v>798</v>
      </c>
      <c r="E223" s="135" t="s">
        <v>799</v>
      </c>
      <c r="F223" s="135">
        <v>-0.37342550000000002</v>
      </c>
      <c r="G223" s="112">
        <v>103135</v>
      </c>
      <c r="H223" s="141"/>
      <c r="I223" s="112" t="s">
        <v>383</v>
      </c>
      <c r="J223" s="142" t="str">
        <f>VLOOKUP(D223,[2]Sheet1!$A$2:$G$366,7,FALSE)</f>
        <v xml:space="preserve">SAS </v>
      </c>
      <c r="K223" s="108"/>
      <c r="AO223" s="108">
        <f>VLOOKUP(G223,'[10]TDS data'!$C:$D,2,FALSE)</f>
        <v>47.730000005999997</v>
      </c>
      <c r="AP223" s="108">
        <f>VLOOKUP(G223,'[11]TDS data'!$C$4:$H$387,6,FALSE)</f>
        <v>0.80669933926018633</v>
      </c>
      <c r="AQ223" s="108" t="str">
        <f>VLOOKUP(G223,'[12]cake or liquid'!$A:$E,5,FALSE)</f>
        <v>GODDARDS GREEN WTW</v>
      </c>
      <c r="AR223" s="108"/>
      <c r="AS223" s="108" t="e">
        <f t="shared" si="6"/>
        <v>#N/A</v>
      </c>
    </row>
    <row r="224" spans="4:45">
      <c r="D224" s="10" t="s">
        <v>800</v>
      </c>
      <c r="E224" s="135" t="s">
        <v>801</v>
      </c>
      <c r="F224" s="135">
        <v>0.69107032999999995</v>
      </c>
      <c r="G224" s="112">
        <v>102385</v>
      </c>
      <c r="H224" s="141"/>
      <c r="I224" s="112" t="s">
        <v>383</v>
      </c>
      <c r="J224" s="142" t="str">
        <f>VLOOKUP(D224,[2]Sheet1!$A$2:$G$366,7,FALSE)</f>
        <v xml:space="preserve">SB </v>
      </c>
      <c r="K224" s="108"/>
      <c r="AO224" s="108">
        <f>VLOOKUP(G224,'[10]TDS data'!$C:$D,2,FALSE)</f>
        <v>899.57492070830597</v>
      </c>
      <c r="AP224" s="108">
        <f>VLOOKUP(G224,'[11]TDS data'!$C$4:$H$387,6,FALSE)</f>
        <v>16.004201132669536</v>
      </c>
      <c r="AQ224" s="108" t="str">
        <f>VLOOKUP(G224,'[12]cake or liquid'!$A:$E,5,FALSE)</f>
        <v>ASHFORD WTW</v>
      </c>
      <c r="AR224" s="108"/>
      <c r="AS224" s="108" t="e">
        <f t="shared" si="6"/>
        <v>#N/A</v>
      </c>
    </row>
    <row r="225" spans="4:45">
      <c r="D225" s="10" t="s">
        <v>802</v>
      </c>
      <c r="E225" s="135" t="s">
        <v>803</v>
      </c>
      <c r="F225" s="135">
        <v>-9.53817E-2</v>
      </c>
      <c r="G225" s="112">
        <v>100222</v>
      </c>
      <c r="H225" s="141"/>
      <c r="I225" s="112" t="s">
        <v>383</v>
      </c>
      <c r="J225" s="142" t="str">
        <f>VLOOKUP(D225,[2]Sheet1!$A$2:$G$366,7,FALSE)</f>
        <v>SB Cphos</v>
      </c>
      <c r="K225" s="108"/>
      <c r="AO225" s="108">
        <f>VLOOKUP(G225,'[10]TDS data'!$C:$D,2,FALSE)</f>
        <v>1721.403221904</v>
      </c>
      <c r="AP225" s="108">
        <f>VLOOKUP(G225,'[11]TDS data'!$C$4:$H$387,6,FALSE)</f>
        <v>39.302370717689307</v>
      </c>
      <c r="AQ225" s="108" t="str">
        <f>VLOOKUP(G225,'[12]cake or liquid'!$A:$E,5,FALSE)</f>
        <v>GODDARDS GREEN WTW</v>
      </c>
      <c r="AR225" s="108"/>
      <c r="AS225" s="108" t="e">
        <f t="shared" si="6"/>
        <v>#N/A</v>
      </c>
    </row>
    <row r="226" spans="4:45">
      <c r="D226" s="10" t="s">
        <v>804</v>
      </c>
      <c r="E226" s="135" t="s">
        <v>805</v>
      </c>
      <c r="F226" s="135">
        <v>0.78150794000000001</v>
      </c>
      <c r="G226" s="112">
        <v>100448</v>
      </c>
      <c r="H226" s="141"/>
      <c r="I226" s="112" t="s">
        <v>383</v>
      </c>
      <c r="J226" s="142" t="str">
        <f>VLOOKUP(D226,[2]Sheet1!$A$2:$G$366,7,FALSE)</f>
        <v>SB Cphos</v>
      </c>
      <c r="K226" s="108"/>
      <c r="AO226" s="108">
        <f>VLOOKUP(G226,'[10]TDS data'!$C:$D,2,FALSE)</f>
        <v>1333.9053422107534</v>
      </c>
      <c r="AP226" s="108">
        <f>VLOOKUP(G226,'[11]TDS data'!$C$4:$H$387,6,FALSE)</f>
        <v>30.455178423499511</v>
      </c>
      <c r="AQ226" s="108" t="str">
        <f>VLOOKUP(G226,'[12]cake or liquid'!$A:$E,5,FALSE)</f>
        <v>ASHFORD WTW</v>
      </c>
      <c r="AR226" s="108"/>
      <c r="AS226" s="108" t="e">
        <f t="shared" si="6"/>
        <v>#N/A</v>
      </c>
    </row>
    <row r="227" spans="4:45">
      <c r="D227" s="10" t="s">
        <v>806</v>
      </c>
      <c r="E227" s="135" t="s">
        <v>807</v>
      </c>
      <c r="F227" s="135">
        <v>0.45797585000000002</v>
      </c>
      <c r="G227" s="112">
        <v>100352</v>
      </c>
      <c r="H227" s="141"/>
      <c r="I227" s="112" t="s">
        <v>383</v>
      </c>
      <c r="J227" s="142" t="str">
        <f>VLOOKUP(D227,[2]Sheet1!$A$2:$G$366,7,FALSE)</f>
        <v xml:space="preserve">SB </v>
      </c>
      <c r="K227" s="108"/>
      <c r="AO227" s="108">
        <f>VLOOKUP(G227,'[10]TDS data'!$C:$D,2,FALSE)</f>
        <v>1511.8541552901415</v>
      </c>
      <c r="AP227" s="108">
        <f>VLOOKUP(G227,'[11]TDS data'!$C$4:$H$387,6,FALSE)</f>
        <v>27.793740512081726</v>
      </c>
      <c r="AQ227" s="108" t="str">
        <f>VLOOKUP(G227,'[12]cake or liquid'!$A:$E,5,FALSE)</f>
        <v>HAM HILL WTW</v>
      </c>
      <c r="AR227" s="108"/>
      <c r="AS227" s="108" t="e">
        <f t="shared" si="6"/>
        <v>#N/A</v>
      </c>
    </row>
    <row r="228" spans="4:45">
      <c r="AO228" s="108"/>
      <c r="AP228" s="108"/>
      <c r="AQ228" s="108"/>
      <c r="AR228" s="108"/>
      <c r="AS228" s="108"/>
    </row>
    <row r="229" spans="4:45">
      <c r="AO229" s="108"/>
      <c r="AP229" s="108"/>
      <c r="AQ229" s="108"/>
      <c r="AR229" s="108"/>
      <c r="AS229" s="108"/>
    </row>
    <row r="230" spans="4:45">
      <c r="AO230" s="108"/>
      <c r="AP230" s="108"/>
      <c r="AQ230" s="108" t="s">
        <v>808</v>
      </c>
      <c r="AR230" s="108"/>
      <c r="AS230" s="108"/>
    </row>
    <row r="231" spans="4:45">
      <c r="AO231" s="108"/>
      <c r="AP231" s="108"/>
      <c r="AQ231" s="108">
        <v>102684</v>
      </c>
      <c r="AR231" s="108" t="s">
        <v>809</v>
      </c>
      <c r="AS231" s="108" t="s">
        <v>810</v>
      </c>
    </row>
    <row r="232" spans="4:45">
      <c r="AO232" s="108"/>
      <c r="AP232" s="108"/>
      <c r="AQ232" s="108">
        <v>101640</v>
      </c>
      <c r="AR232" s="108" t="s">
        <v>811</v>
      </c>
      <c r="AS232" s="108" t="s">
        <v>812</v>
      </c>
    </row>
    <row r="233" spans="4:45">
      <c r="AO233" s="108"/>
      <c r="AP233" s="108"/>
      <c r="AQ233" s="108" t="s">
        <v>813</v>
      </c>
      <c r="AR233" s="108" t="s">
        <v>814</v>
      </c>
      <c r="AS233" s="108" t="s">
        <v>812</v>
      </c>
    </row>
    <row r="234" spans="4:45">
      <c r="AO234" s="108"/>
      <c r="AP234" s="108"/>
      <c r="AQ234" s="108">
        <v>100995</v>
      </c>
      <c r="AR234" s="108" t="s">
        <v>815</v>
      </c>
      <c r="AS234" s="108" t="s">
        <v>816</v>
      </c>
    </row>
    <row r="235" spans="4:45">
      <c r="AO235" s="108"/>
      <c r="AP235" s="108"/>
      <c r="AQ235" s="108">
        <v>100377</v>
      </c>
      <c r="AR235" s="108" t="s">
        <v>817</v>
      </c>
      <c r="AS235" s="108" t="s">
        <v>812</v>
      </c>
    </row>
    <row r="236" spans="4:45">
      <c r="AO236" s="108"/>
      <c r="AP236" s="108"/>
      <c r="AQ236" s="108" t="s">
        <v>818</v>
      </c>
      <c r="AR236" s="108" t="s">
        <v>819</v>
      </c>
      <c r="AS236" s="108" t="s">
        <v>812</v>
      </c>
    </row>
    <row r="237" spans="4:45">
      <c r="AO237" s="108"/>
      <c r="AP237" s="108"/>
      <c r="AQ237" s="108">
        <v>108157</v>
      </c>
      <c r="AR237" s="108" t="s">
        <v>820</v>
      </c>
      <c r="AS237" s="108" t="s">
        <v>821</v>
      </c>
    </row>
    <row r="238" spans="4:45">
      <c r="AO238" s="108"/>
      <c r="AP238" s="108"/>
      <c r="AQ238" s="108">
        <v>102526</v>
      </c>
      <c r="AR238" s="108" t="s">
        <v>822</v>
      </c>
      <c r="AS238" s="108" t="s">
        <v>812</v>
      </c>
    </row>
    <row r="239" spans="4:45">
      <c r="AO239" s="108"/>
      <c r="AP239" s="108"/>
      <c r="AQ239" s="108" t="s">
        <v>823</v>
      </c>
      <c r="AR239" s="108" t="s">
        <v>824</v>
      </c>
      <c r="AS239" s="108" t="s">
        <v>812</v>
      </c>
    </row>
    <row r="240" spans="4:45">
      <c r="AO240" s="108"/>
      <c r="AP240" s="108"/>
      <c r="AQ240" s="108" t="s">
        <v>825</v>
      </c>
      <c r="AR240" s="108" t="s">
        <v>826</v>
      </c>
      <c r="AS240" s="108" t="s">
        <v>812</v>
      </c>
    </row>
    <row r="241" spans="41:45">
      <c r="AO241" s="108"/>
      <c r="AP241" s="108"/>
      <c r="AQ241" s="108" t="s">
        <v>827</v>
      </c>
      <c r="AR241" s="108" t="s">
        <v>828</v>
      </c>
      <c r="AS241" s="108" t="s">
        <v>812</v>
      </c>
    </row>
    <row r="242" spans="41:45">
      <c r="AQ242" s="98">
        <v>111156</v>
      </c>
      <c r="AR242" s="98" t="s">
        <v>829</v>
      </c>
      <c r="AS242" s="98" t="s">
        <v>830</v>
      </c>
    </row>
  </sheetData>
  <protectedRanges>
    <protectedRange sqref="J11 G11:H11 B228:J428 B11:F227 I12:J227" name="Range3"/>
  </protectedRanges>
  <autoFilter ref="B11:AP227" xr:uid="{00000000-0009-0000-0000-000002000000}"/>
  <pageMargins left="0.7" right="0.7" top="0.75" bottom="0.75" header="0.3" footer="0.3"/>
  <pageSetup paperSize="8" scale="17" orientation="landscape"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4"/>
    <pageSetUpPr fitToPage="1"/>
  </sheetPr>
  <dimension ref="B1:EF126"/>
  <sheetViews>
    <sheetView showGridLines="0" topLeftCell="A5" zoomScaleNormal="100" workbookViewId="0">
      <pane ySplit="1" topLeftCell="A6" activePane="bottomLeft" state="frozen"/>
      <selection pane="bottomLeft" activeCell="A33" sqref="A33:XFD33"/>
      <selection activeCell="A5" sqref="A5"/>
    </sheetView>
  </sheetViews>
  <sheetFormatPr defaultRowHeight="14.25"/>
  <cols>
    <col min="1" max="1" width="3.25" customWidth="1"/>
    <col min="2" max="2" width="21.875" customWidth="1"/>
    <col min="3" max="3" width="3.5" customWidth="1"/>
    <col min="4" max="4" width="40.75" bestFit="1" customWidth="1"/>
    <col min="5" max="5" width="16.625" style="133" customWidth="1"/>
    <col min="6" max="6" width="16.625" style="138" customWidth="1"/>
    <col min="7" max="7" width="15.25" customWidth="1"/>
    <col min="8" max="8" width="3.5" customWidth="1"/>
    <col min="9" max="10" width="16.75" customWidth="1"/>
    <col min="11" max="11" width="12.25" style="127" customWidth="1"/>
    <col min="12" max="12" width="15.5" customWidth="1"/>
    <col min="13" max="13" width="9.75" customWidth="1"/>
    <col min="14" max="14" width="28.25" bestFit="1" customWidth="1"/>
    <col min="15" max="15" width="84.375" bestFit="1" customWidth="1"/>
    <col min="16" max="16" width="14.375" bestFit="1" customWidth="1"/>
    <col min="17" max="17" width="16.125" customWidth="1"/>
    <col min="18" max="18" width="3.5" customWidth="1"/>
    <col min="19" max="19" width="38.25" customWidth="1"/>
    <col min="20" max="20" width="20.375" bestFit="1" customWidth="1"/>
    <col min="21" max="21" width="19.375" customWidth="1"/>
    <col min="22" max="22" width="3.5" customWidth="1"/>
    <col min="23" max="23" width="11.375" customWidth="1"/>
    <col min="24" max="24" width="12.625" customWidth="1"/>
    <col min="25" max="25" width="12" customWidth="1"/>
    <col min="26" max="26" width="16.125" bestFit="1" customWidth="1"/>
    <col min="27" max="27" width="3.5" customWidth="1"/>
    <col min="28" max="29" width="15.25" style="52" customWidth="1"/>
    <col min="30" max="30" width="3.5" customWidth="1"/>
    <col min="31" max="31" width="21.625" style="1" customWidth="1"/>
    <col min="32" max="32" width="3.5" customWidth="1"/>
    <col min="33" max="33" width="20.625" bestFit="1" customWidth="1"/>
    <col min="34" max="35" width="11.875" customWidth="1"/>
    <col min="36" max="36" width="14" bestFit="1" customWidth="1"/>
    <col min="37" max="37" width="23.375" bestFit="1" customWidth="1"/>
    <col min="38" max="40" width="11.875" customWidth="1"/>
    <col min="41" max="41" width="3.5" customWidth="1"/>
    <col min="42" max="42" width="10.875" customWidth="1"/>
    <col min="44" max="44" width="10.875" customWidth="1"/>
    <col min="55" max="55" width="12.375" customWidth="1"/>
    <col min="56" max="56" width="9.875" customWidth="1"/>
    <col min="57" max="57" width="10.875" customWidth="1"/>
    <col min="93" max="93" width="3.5" customWidth="1"/>
    <col min="104" max="104" width="4.375" customWidth="1"/>
    <col min="115" max="115" width="3.75" customWidth="1"/>
  </cols>
  <sheetData>
    <row r="1" spans="2:136" ht="43.9" customHeight="1">
      <c r="B1" s="8" t="s">
        <v>831</v>
      </c>
      <c r="C1" s="8"/>
      <c r="D1" s="8"/>
      <c r="E1" s="131"/>
      <c r="F1" s="136"/>
      <c r="G1" s="8"/>
      <c r="H1" s="8"/>
      <c r="I1" s="8"/>
      <c r="J1" s="8"/>
      <c r="K1" s="125"/>
      <c r="L1" s="8"/>
      <c r="M1" s="8"/>
      <c r="N1" s="8"/>
      <c r="O1" s="8"/>
      <c r="P1" s="8"/>
      <c r="Q1" s="8"/>
      <c r="R1" s="8"/>
      <c r="S1" s="8"/>
      <c r="T1" s="8"/>
      <c r="U1" s="8"/>
      <c r="V1" s="8"/>
      <c r="W1" s="8"/>
      <c r="X1" s="8"/>
      <c r="Y1" s="8"/>
      <c r="Z1" s="8"/>
      <c r="AA1" s="8"/>
      <c r="AB1" s="116"/>
      <c r="AC1" s="116"/>
      <c r="AD1" s="8"/>
      <c r="AE1" s="8"/>
      <c r="AF1" s="8"/>
      <c r="AG1" s="8"/>
      <c r="AH1" s="8"/>
      <c r="AI1" s="8"/>
      <c r="AJ1" s="8"/>
      <c r="AK1" s="8"/>
      <c r="AL1" s="8"/>
      <c r="AM1" s="8"/>
      <c r="AN1" s="8"/>
      <c r="AO1" s="8"/>
      <c r="AP1" s="8"/>
      <c r="AQ1" s="8"/>
      <c r="AR1" s="8"/>
      <c r="AS1" s="8"/>
      <c r="AT1" s="8"/>
      <c r="AU1" s="8"/>
      <c r="AV1" s="8"/>
      <c r="AW1" s="8"/>
      <c r="AX1" s="8"/>
      <c r="AY1" s="8"/>
      <c r="AZ1" s="8"/>
      <c r="BA1" s="8"/>
      <c r="BB1" s="8"/>
      <c r="BC1" s="8"/>
      <c r="BD1" s="8"/>
      <c r="BE1" s="8"/>
      <c r="BF1" s="8"/>
      <c r="BG1" s="8"/>
      <c r="BH1" s="8"/>
      <c r="BI1" s="8"/>
      <c r="BJ1" s="8"/>
      <c r="BK1" s="8"/>
      <c r="BL1" s="8"/>
      <c r="BM1" s="8"/>
      <c r="BN1" s="8"/>
      <c r="BO1" s="8"/>
      <c r="BP1" s="8"/>
      <c r="BQ1" s="8"/>
      <c r="BR1" s="8"/>
      <c r="BS1" s="8"/>
      <c r="BT1" s="8"/>
      <c r="BU1" s="8"/>
      <c r="BV1" s="8"/>
      <c r="BW1" s="8"/>
      <c r="BX1" s="8"/>
      <c r="BY1" s="8"/>
      <c r="BZ1" s="8"/>
      <c r="CA1" s="8"/>
      <c r="CB1" s="8"/>
      <c r="CC1" s="8"/>
      <c r="CD1" s="8"/>
      <c r="CE1" s="8"/>
      <c r="CF1" s="8"/>
      <c r="CG1" s="8"/>
      <c r="CH1" s="8"/>
      <c r="CI1" s="8"/>
      <c r="CJ1" s="8"/>
      <c r="CK1" s="8"/>
      <c r="CL1" s="8"/>
      <c r="CM1" s="8"/>
      <c r="CN1" s="8"/>
      <c r="CO1" s="8"/>
      <c r="CP1" s="8"/>
      <c r="CQ1" s="8"/>
      <c r="CR1" s="8"/>
      <c r="CS1" s="8"/>
      <c r="CT1" s="8"/>
      <c r="CU1" s="8"/>
      <c r="CV1" s="8"/>
      <c r="CW1" s="8"/>
      <c r="CX1" s="8"/>
      <c r="CY1" s="8"/>
      <c r="CZ1" s="8"/>
      <c r="DA1" s="8"/>
      <c r="DB1" s="8"/>
      <c r="DC1" s="8"/>
      <c r="DD1" s="8"/>
      <c r="DE1" s="8"/>
      <c r="DF1" s="8"/>
      <c r="DG1" s="8"/>
      <c r="DH1" s="8"/>
      <c r="DI1" s="8"/>
      <c r="DJ1" s="8"/>
      <c r="DK1" s="8"/>
      <c r="DL1" s="8"/>
      <c r="DM1" s="8"/>
      <c r="DN1" s="8"/>
      <c r="DO1" s="8"/>
      <c r="DP1" s="8"/>
      <c r="DQ1" s="8"/>
      <c r="DR1" s="8"/>
      <c r="DS1" s="8"/>
      <c r="DT1" s="8"/>
      <c r="DU1" s="8"/>
      <c r="DV1" s="8"/>
      <c r="DW1" s="8"/>
      <c r="DX1" s="8"/>
      <c r="DY1" s="8"/>
      <c r="DZ1" s="8"/>
      <c r="EA1" s="8"/>
      <c r="EB1" s="8"/>
      <c r="EC1" s="8"/>
      <c r="ED1" s="8"/>
      <c r="EE1" s="8"/>
      <c r="EF1" s="8"/>
    </row>
    <row r="2" spans="2:136" s="81" customFormat="1" ht="25.5" customHeight="1" thickBot="1">
      <c r="B2" s="163" t="s">
        <v>832</v>
      </c>
      <c r="C2" s="163"/>
      <c r="D2" s="163"/>
      <c r="E2" s="163"/>
      <c r="F2" s="163"/>
      <c r="G2" s="163"/>
      <c r="H2" s="163"/>
      <c r="I2" s="163"/>
      <c r="J2" s="163"/>
      <c r="K2" s="163"/>
      <c r="L2" s="163"/>
      <c r="M2" s="163"/>
      <c r="N2" s="163"/>
      <c r="O2" s="163"/>
      <c r="P2" s="163"/>
      <c r="Q2" s="163"/>
      <c r="R2" s="163"/>
      <c r="S2" s="163"/>
      <c r="T2" s="163"/>
      <c r="U2" s="80"/>
      <c r="V2" s="80"/>
      <c r="W2" s="80"/>
      <c r="X2" s="80"/>
      <c r="Y2" s="80"/>
      <c r="Z2" s="80"/>
      <c r="AA2" s="80"/>
      <c r="AB2" s="117"/>
      <c r="AC2" s="117"/>
      <c r="AD2" s="80"/>
      <c r="AE2" s="80"/>
      <c r="AF2" s="80"/>
      <c r="AG2" s="80"/>
      <c r="AH2" s="80"/>
      <c r="AI2" s="80"/>
      <c r="AJ2" s="80"/>
      <c r="AK2" s="80"/>
      <c r="AL2" s="80"/>
      <c r="AM2" s="80"/>
      <c r="AN2" s="80"/>
      <c r="AO2" s="80"/>
      <c r="AP2" s="80"/>
      <c r="AQ2" s="80"/>
      <c r="AR2" s="80"/>
      <c r="AS2" s="80"/>
      <c r="AT2" s="80"/>
      <c r="AU2" s="80"/>
      <c r="AV2" s="80"/>
      <c r="AW2" s="80"/>
      <c r="AX2" s="80"/>
      <c r="AY2" s="80"/>
      <c r="AZ2" s="80"/>
      <c r="BA2" s="80"/>
      <c r="BB2" s="80"/>
      <c r="BC2" s="80"/>
      <c r="BD2" s="80"/>
      <c r="BE2" s="80"/>
      <c r="BF2" s="80"/>
      <c r="BG2" s="80"/>
      <c r="BH2" s="80"/>
      <c r="BI2" s="80"/>
      <c r="BJ2" s="80"/>
      <c r="BK2" s="80"/>
      <c r="BL2" s="80"/>
      <c r="BM2" s="80"/>
      <c r="BN2" s="80"/>
      <c r="BO2" s="80"/>
      <c r="BP2" s="80"/>
      <c r="BQ2" s="80"/>
      <c r="BR2" s="80"/>
      <c r="BS2" s="80"/>
      <c r="BT2" s="80"/>
      <c r="BU2" s="80"/>
      <c r="BV2" s="80"/>
      <c r="BW2" s="80"/>
      <c r="BX2" s="80"/>
      <c r="BY2" s="80"/>
      <c r="BZ2" s="80"/>
      <c r="CA2" s="80"/>
      <c r="CB2" s="80"/>
      <c r="CC2" s="80"/>
      <c r="CD2" s="80"/>
      <c r="CE2" s="80"/>
      <c r="CF2" s="80"/>
      <c r="CG2" s="80"/>
      <c r="CH2" s="80"/>
      <c r="CI2" s="80"/>
      <c r="CJ2" s="80"/>
      <c r="CK2" s="80"/>
      <c r="CL2" s="80"/>
      <c r="CM2" s="80"/>
      <c r="CN2" s="80"/>
      <c r="CO2" s="80"/>
      <c r="CP2" s="80"/>
      <c r="CQ2" s="80"/>
      <c r="CR2" s="80"/>
      <c r="CS2" s="80"/>
      <c r="CT2" s="80"/>
      <c r="CU2" s="80"/>
      <c r="CV2" s="80"/>
      <c r="CW2" s="80"/>
      <c r="CX2" s="80"/>
      <c r="CY2" s="80"/>
      <c r="CZ2" s="80"/>
      <c r="DA2" s="80"/>
      <c r="DB2" s="80"/>
      <c r="DC2" s="80"/>
      <c r="DD2" s="80"/>
      <c r="DE2" s="80"/>
      <c r="DF2" s="80"/>
      <c r="DG2" s="80"/>
      <c r="DH2" s="80"/>
      <c r="DI2" s="80"/>
      <c r="DJ2" s="80"/>
      <c r="DK2" s="80"/>
      <c r="DL2" s="80"/>
      <c r="DM2" s="80"/>
      <c r="DN2" s="80"/>
      <c r="DO2" s="80"/>
      <c r="DP2" s="80"/>
      <c r="DQ2" s="80"/>
      <c r="DR2" s="80"/>
      <c r="DS2" s="80"/>
      <c r="DT2" s="80"/>
      <c r="DU2" s="80"/>
      <c r="DV2" s="80"/>
      <c r="DW2" s="80"/>
      <c r="DX2" s="80"/>
      <c r="DY2" s="80"/>
      <c r="DZ2" s="80"/>
      <c r="EA2" s="80"/>
      <c r="EB2" s="80"/>
      <c r="EC2" s="80"/>
      <c r="ED2" s="80"/>
      <c r="EE2" s="80"/>
      <c r="EF2" s="80"/>
    </row>
    <row r="3" spans="2:136" ht="85.15" customHeight="1">
      <c r="B3" s="11" t="s">
        <v>22</v>
      </c>
      <c r="D3" s="67"/>
      <c r="E3" s="132"/>
      <c r="F3" s="137"/>
      <c r="G3" s="68"/>
      <c r="H3" s="68"/>
      <c r="I3" s="68"/>
      <c r="J3" s="68"/>
      <c r="K3" s="126"/>
      <c r="L3" s="68"/>
      <c r="M3" s="68"/>
      <c r="N3" s="68"/>
      <c r="O3" s="68"/>
      <c r="P3" s="68"/>
      <c r="Q3" s="68"/>
      <c r="R3" s="68"/>
      <c r="S3" s="89"/>
      <c r="T3" s="68"/>
      <c r="U3" s="68"/>
      <c r="V3" s="68"/>
      <c r="W3" s="68"/>
      <c r="X3" s="68"/>
      <c r="Y3" s="68"/>
      <c r="Z3" s="68"/>
      <c r="AA3" s="68"/>
      <c r="AB3" s="107"/>
      <c r="AC3" s="107"/>
      <c r="AD3" s="68"/>
      <c r="AE3" s="68"/>
      <c r="AF3" s="68"/>
      <c r="AG3" s="68"/>
      <c r="AH3" s="68"/>
      <c r="AI3" s="68"/>
      <c r="AJ3" s="68"/>
      <c r="AK3" s="68"/>
      <c r="AL3" s="68"/>
      <c r="AM3" s="68"/>
      <c r="AN3" s="68"/>
      <c r="AO3" s="68"/>
      <c r="AP3" s="68"/>
      <c r="AQ3" s="68"/>
      <c r="AR3" s="68"/>
      <c r="AS3" s="68"/>
      <c r="AT3" s="68"/>
      <c r="AU3" s="68"/>
      <c r="AV3" s="68"/>
      <c r="AW3" s="68"/>
      <c r="AX3" s="68"/>
      <c r="AY3" s="68"/>
      <c r="AZ3" s="68"/>
      <c r="BA3" s="68"/>
      <c r="BB3" s="68"/>
      <c r="BC3" s="68"/>
      <c r="BD3" s="68"/>
      <c r="BE3" s="68"/>
      <c r="BF3" s="68"/>
      <c r="BG3" s="68"/>
      <c r="BH3" s="68"/>
      <c r="BI3" s="68"/>
      <c r="BJ3" s="68"/>
      <c r="BK3" s="68"/>
      <c r="BL3" s="68"/>
      <c r="BM3" s="68"/>
      <c r="BN3" s="68"/>
      <c r="BO3" s="68"/>
      <c r="BP3" s="68"/>
      <c r="BQ3" s="68"/>
      <c r="BR3" s="68"/>
      <c r="BS3" s="68"/>
      <c r="BT3" s="68"/>
      <c r="BU3" s="68"/>
      <c r="BV3" s="68"/>
      <c r="BW3" s="68"/>
      <c r="BX3" s="68"/>
      <c r="BY3" s="68"/>
      <c r="BZ3" s="68"/>
      <c r="CA3" s="68"/>
      <c r="CB3" s="68"/>
      <c r="CC3" s="68"/>
      <c r="CD3" s="68"/>
      <c r="CE3" s="68"/>
      <c r="CF3" s="68"/>
      <c r="CG3" s="68"/>
      <c r="CH3" s="68"/>
      <c r="CI3" s="68"/>
      <c r="CJ3" s="68"/>
      <c r="CK3" s="68"/>
      <c r="CL3" s="68"/>
      <c r="CM3" s="68"/>
      <c r="CN3" s="68"/>
      <c r="CO3" s="68"/>
      <c r="CP3" s="68"/>
      <c r="CQ3" s="68"/>
      <c r="CR3" s="68"/>
      <c r="CS3" s="68"/>
      <c r="CT3" s="68"/>
      <c r="CU3" s="68"/>
      <c r="CV3" s="68"/>
      <c r="CW3" s="68"/>
      <c r="CX3" s="68"/>
      <c r="CY3" s="68"/>
      <c r="CZ3" s="68"/>
      <c r="DA3" s="68"/>
      <c r="DB3" s="68"/>
      <c r="DC3" s="68"/>
      <c r="DD3" s="68"/>
      <c r="DE3" s="68"/>
      <c r="DF3" s="68"/>
      <c r="DG3" s="68"/>
      <c r="DH3" s="68"/>
      <c r="DI3" s="68"/>
      <c r="DJ3" s="68"/>
      <c r="DK3" s="68"/>
      <c r="DL3" s="68"/>
      <c r="DM3" s="68"/>
      <c r="DN3" s="68"/>
      <c r="DO3" s="68"/>
      <c r="DP3" s="68"/>
      <c r="DQ3" s="68"/>
      <c r="DR3" s="68"/>
      <c r="DS3" s="68"/>
      <c r="DT3" s="68"/>
      <c r="DU3" s="68"/>
      <c r="DV3" s="68"/>
      <c r="DW3" s="68"/>
      <c r="DX3" s="68"/>
      <c r="DY3" s="68"/>
      <c r="DZ3" s="68"/>
      <c r="EA3" s="68"/>
      <c r="EB3" s="68"/>
      <c r="EC3" s="68"/>
      <c r="ED3" s="68"/>
      <c r="EE3" s="68"/>
      <c r="EF3" s="68"/>
    </row>
    <row r="4" spans="2:136" ht="21.6" customHeight="1" thickBot="1">
      <c r="AE4"/>
    </row>
    <row r="5" spans="2:136" ht="69.599999999999994" customHeight="1" thickBot="1">
      <c r="D5" s="158" t="s">
        <v>23</v>
      </c>
      <c r="E5" s="159"/>
      <c r="F5" s="159"/>
      <c r="G5" s="160"/>
      <c r="I5" s="158" t="s">
        <v>833</v>
      </c>
      <c r="J5" s="159"/>
      <c r="K5" s="159"/>
      <c r="L5" s="159"/>
      <c r="M5" s="159"/>
      <c r="N5" s="159"/>
      <c r="O5" s="159"/>
      <c r="P5" s="159"/>
      <c r="Q5" s="160"/>
      <c r="S5" s="164" t="s">
        <v>834</v>
      </c>
      <c r="T5" s="165"/>
      <c r="U5" s="166"/>
      <c r="W5" s="158" t="s">
        <v>835</v>
      </c>
      <c r="X5" s="159"/>
      <c r="Y5" s="159"/>
      <c r="Z5" s="160"/>
      <c r="AB5" s="158" t="s">
        <v>836</v>
      </c>
      <c r="AC5" s="159"/>
      <c r="AE5" s="7" t="s">
        <v>837</v>
      </c>
      <c r="AG5" s="158" t="s">
        <v>838</v>
      </c>
      <c r="AH5" s="159"/>
      <c r="AI5" s="159"/>
      <c r="AJ5" s="159"/>
      <c r="AK5" s="159"/>
      <c r="AL5" s="159"/>
      <c r="AM5" s="159"/>
      <c r="AN5" s="159"/>
      <c r="AP5" s="167" t="s">
        <v>839</v>
      </c>
      <c r="AQ5" s="167"/>
      <c r="AR5" s="167"/>
      <c r="AS5" s="167"/>
      <c r="AT5" s="167"/>
      <c r="AU5" s="167"/>
      <c r="AV5" s="167"/>
      <c r="AW5" s="167"/>
      <c r="AX5" s="167"/>
      <c r="AY5" s="167"/>
      <c r="AZ5" s="167"/>
      <c r="BA5" s="167"/>
      <c r="BC5" s="167" t="s">
        <v>840</v>
      </c>
      <c r="BD5" s="167"/>
      <c r="BE5" s="167"/>
      <c r="BF5" s="167"/>
      <c r="BG5" s="167"/>
      <c r="BH5" s="167"/>
      <c r="BI5" s="167"/>
      <c r="BJ5" s="167"/>
      <c r="BK5" s="167"/>
      <c r="BL5" s="167"/>
      <c r="BM5" s="167"/>
      <c r="BN5" s="167"/>
      <c r="BP5" s="167" t="s">
        <v>841</v>
      </c>
      <c r="BQ5" s="167"/>
      <c r="BR5" s="167"/>
      <c r="BS5" s="167"/>
      <c r="BT5" s="167"/>
      <c r="BU5" s="167"/>
      <c r="BV5" s="167"/>
      <c r="BW5" s="167"/>
      <c r="BX5" s="167"/>
      <c r="BY5" s="167"/>
      <c r="BZ5" s="167"/>
      <c r="CA5" s="167"/>
      <c r="CC5" s="167" t="s">
        <v>842</v>
      </c>
      <c r="CD5" s="167"/>
      <c r="CE5" s="167"/>
      <c r="CF5" s="167"/>
      <c r="CG5" s="167"/>
      <c r="CH5" s="167"/>
      <c r="CI5" s="167"/>
      <c r="CJ5" s="167"/>
      <c r="CK5" s="167"/>
      <c r="CL5" s="167"/>
      <c r="CM5" s="167"/>
      <c r="CN5" s="167"/>
      <c r="CP5" s="168" t="s">
        <v>843</v>
      </c>
      <c r="CQ5" s="169"/>
      <c r="CR5" s="169"/>
      <c r="CS5" s="169"/>
      <c r="CT5" s="169"/>
      <c r="CU5" s="169"/>
      <c r="CV5" s="169"/>
      <c r="CW5" s="169"/>
      <c r="CX5" s="169"/>
      <c r="CY5" s="170"/>
      <c r="DA5" s="167" t="s">
        <v>844</v>
      </c>
      <c r="DB5" s="167"/>
      <c r="DC5" s="167"/>
      <c r="DD5" s="167"/>
      <c r="DE5" s="167"/>
      <c r="DF5" s="167"/>
      <c r="DG5" s="167"/>
      <c r="DH5" s="167"/>
      <c r="DI5" s="167"/>
      <c r="DJ5" s="167"/>
      <c r="DL5" s="167" t="s">
        <v>845</v>
      </c>
      <c r="DM5" s="167"/>
      <c r="DN5" s="167"/>
      <c r="DO5" s="167"/>
      <c r="DP5" s="167"/>
      <c r="DQ5" s="167"/>
      <c r="DR5" s="167"/>
      <c r="DS5" s="167"/>
      <c r="DT5" s="167"/>
      <c r="DU5" s="167"/>
      <c r="DW5" s="167" t="s">
        <v>846</v>
      </c>
      <c r="DX5" s="167"/>
      <c r="DY5" s="167"/>
      <c r="DZ5" s="167"/>
      <c r="EA5" s="167"/>
      <c r="EB5" s="167"/>
      <c r="EC5" s="167"/>
      <c r="ED5" s="167"/>
      <c r="EE5" s="167"/>
      <c r="EF5" s="167"/>
    </row>
    <row r="6" spans="2:136" ht="22.15" customHeight="1" thickBot="1">
      <c r="B6" s="11" t="s">
        <v>28</v>
      </c>
      <c r="D6" s="11">
        <v>1</v>
      </c>
      <c r="E6" s="122">
        <v>2</v>
      </c>
      <c r="F6" s="122">
        <v>3</v>
      </c>
      <c r="G6" s="11">
        <v>4</v>
      </c>
      <c r="I6" s="11">
        <v>1</v>
      </c>
      <c r="J6" s="11">
        <v>2</v>
      </c>
      <c r="K6" s="143">
        <v>3</v>
      </c>
      <c r="L6" s="11">
        <v>4</v>
      </c>
      <c r="M6" s="11">
        <v>5</v>
      </c>
      <c r="N6" s="11">
        <v>6</v>
      </c>
      <c r="O6" s="11">
        <v>7</v>
      </c>
      <c r="P6" s="11">
        <v>8</v>
      </c>
      <c r="Q6" s="11">
        <v>9</v>
      </c>
      <c r="S6" s="90">
        <v>1</v>
      </c>
      <c r="T6" s="11">
        <v>2</v>
      </c>
      <c r="U6" s="11">
        <v>3</v>
      </c>
      <c r="W6" s="11">
        <v>1</v>
      </c>
      <c r="X6" s="11">
        <v>2</v>
      </c>
      <c r="Y6" s="11">
        <v>3</v>
      </c>
      <c r="Z6" s="11">
        <v>4</v>
      </c>
      <c r="AB6" s="65">
        <v>1</v>
      </c>
      <c r="AC6" s="66">
        <v>2</v>
      </c>
      <c r="AE6" s="11">
        <v>1</v>
      </c>
      <c r="AG6" s="11">
        <v>1</v>
      </c>
      <c r="AH6" s="11">
        <v>2</v>
      </c>
      <c r="AI6" s="11">
        <v>3</v>
      </c>
      <c r="AJ6" s="11">
        <v>4</v>
      </c>
      <c r="AK6" s="11">
        <v>5</v>
      </c>
      <c r="AL6" s="11">
        <v>6</v>
      </c>
      <c r="AM6" s="11">
        <v>7</v>
      </c>
      <c r="AN6" s="11">
        <v>8</v>
      </c>
      <c r="AP6" s="74">
        <v>1</v>
      </c>
      <c r="AQ6" s="74">
        <v>2</v>
      </c>
      <c r="AR6" s="74">
        <v>3</v>
      </c>
      <c r="AS6" s="74">
        <v>4</v>
      </c>
      <c r="AT6" s="74">
        <v>5</v>
      </c>
      <c r="AU6" s="74">
        <v>6</v>
      </c>
      <c r="AV6" s="74">
        <v>7</v>
      </c>
      <c r="AW6" s="74">
        <v>8</v>
      </c>
      <c r="AX6" s="74">
        <v>9</v>
      </c>
      <c r="AY6" s="74">
        <v>10</v>
      </c>
      <c r="AZ6" s="74">
        <v>11</v>
      </c>
      <c r="BA6" s="74">
        <v>12</v>
      </c>
      <c r="BC6" s="74">
        <v>1</v>
      </c>
      <c r="BD6" s="74">
        <v>2</v>
      </c>
      <c r="BE6" s="74">
        <v>3</v>
      </c>
      <c r="BF6" s="74">
        <v>4</v>
      </c>
      <c r="BG6" s="74">
        <v>5</v>
      </c>
      <c r="BH6" s="74">
        <v>6</v>
      </c>
      <c r="BI6" s="74">
        <v>7</v>
      </c>
      <c r="BJ6" s="74">
        <v>8</v>
      </c>
      <c r="BK6" s="74">
        <v>9</v>
      </c>
      <c r="BL6" s="74">
        <v>10</v>
      </c>
      <c r="BM6" s="74">
        <v>11</v>
      </c>
      <c r="BN6" s="74">
        <v>12</v>
      </c>
      <c r="BP6" s="74">
        <v>1</v>
      </c>
      <c r="BQ6" s="74">
        <v>2</v>
      </c>
      <c r="BR6" s="74">
        <v>3</v>
      </c>
      <c r="BS6" s="74">
        <v>4</v>
      </c>
      <c r="BT6" s="74">
        <v>5</v>
      </c>
      <c r="BU6" s="74">
        <v>6</v>
      </c>
      <c r="BV6" s="74">
        <v>7</v>
      </c>
      <c r="BW6" s="74">
        <v>8</v>
      </c>
      <c r="BX6" s="74">
        <v>9</v>
      </c>
      <c r="BY6" s="74">
        <v>10</v>
      </c>
      <c r="BZ6" s="74">
        <v>11</v>
      </c>
      <c r="CA6" s="74">
        <v>12</v>
      </c>
      <c r="CC6" s="74">
        <v>1</v>
      </c>
      <c r="CD6" s="74">
        <v>2</v>
      </c>
      <c r="CE6" s="74">
        <v>3</v>
      </c>
      <c r="CF6" s="74">
        <v>4</v>
      </c>
      <c r="CG6" s="74">
        <v>5</v>
      </c>
      <c r="CH6" s="74">
        <v>6</v>
      </c>
      <c r="CI6" s="74">
        <v>7</v>
      </c>
      <c r="CJ6" s="74">
        <v>8</v>
      </c>
      <c r="CK6" s="74">
        <v>9</v>
      </c>
      <c r="CL6" s="74">
        <v>10</v>
      </c>
      <c r="CM6" s="74">
        <v>11</v>
      </c>
      <c r="CN6" s="74">
        <v>12</v>
      </c>
      <c r="CP6" s="74">
        <v>1</v>
      </c>
      <c r="CQ6" s="74">
        <v>2</v>
      </c>
      <c r="CR6" s="74">
        <v>3</v>
      </c>
      <c r="CS6" s="74">
        <v>4</v>
      </c>
      <c r="CT6" s="74">
        <v>5</v>
      </c>
      <c r="CU6" s="74">
        <v>6</v>
      </c>
      <c r="CV6" s="74">
        <v>7</v>
      </c>
      <c r="CW6" s="74">
        <v>8</v>
      </c>
      <c r="CX6" s="74">
        <v>9</v>
      </c>
      <c r="CY6" s="74">
        <v>10</v>
      </c>
      <c r="DA6" s="74">
        <v>1</v>
      </c>
      <c r="DB6" s="74">
        <v>2</v>
      </c>
      <c r="DC6" s="74">
        <v>3</v>
      </c>
      <c r="DD6" s="74">
        <v>4</v>
      </c>
      <c r="DE6" s="74">
        <v>5</v>
      </c>
      <c r="DF6" s="74">
        <v>6</v>
      </c>
      <c r="DG6" s="74">
        <v>7</v>
      </c>
      <c r="DH6" s="74">
        <v>8</v>
      </c>
      <c r="DI6" s="74">
        <v>9</v>
      </c>
      <c r="DJ6" s="74">
        <v>10</v>
      </c>
      <c r="DL6" s="74">
        <v>1</v>
      </c>
      <c r="DM6" s="74">
        <v>2</v>
      </c>
      <c r="DN6" s="74">
        <v>3</v>
      </c>
      <c r="DO6" s="74">
        <v>4</v>
      </c>
      <c r="DP6" s="74">
        <v>5</v>
      </c>
      <c r="DQ6" s="74">
        <v>6</v>
      </c>
      <c r="DR6" s="74">
        <v>7</v>
      </c>
      <c r="DS6" s="74">
        <v>8</v>
      </c>
      <c r="DT6" s="74">
        <v>9</v>
      </c>
      <c r="DU6" s="74">
        <v>10</v>
      </c>
      <c r="DW6" s="74">
        <v>1</v>
      </c>
      <c r="DX6" s="74">
        <v>2</v>
      </c>
      <c r="DY6" s="74">
        <v>3</v>
      </c>
      <c r="DZ6" s="74">
        <v>4</v>
      </c>
      <c r="EA6" s="74">
        <v>5</v>
      </c>
      <c r="EB6" s="74">
        <v>6</v>
      </c>
      <c r="EC6" s="74">
        <v>7</v>
      </c>
      <c r="ED6" s="74">
        <v>8</v>
      </c>
      <c r="EE6" s="74">
        <v>9</v>
      </c>
      <c r="EF6" s="74">
        <v>10</v>
      </c>
    </row>
    <row r="7" spans="2:136" ht="85.5">
      <c r="B7" s="11" t="s">
        <v>29</v>
      </c>
      <c r="D7" s="45" t="s">
        <v>847</v>
      </c>
      <c r="E7" s="134" t="s">
        <v>848</v>
      </c>
      <c r="F7" s="139" t="s">
        <v>849</v>
      </c>
      <c r="G7" s="45" t="s">
        <v>33</v>
      </c>
      <c r="I7" s="9" t="s">
        <v>850</v>
      </c>
      <c r="J7" s="9" t="s">
        <v>851</v>
      </c>
      <c r="K7" s="128" t="s">
        <v>852</v>
      </c>
      <c r="L7" s="9" t="s">
        <v>853</v>
      </c>
      <c r="M7" s="9" t="s">
        <v>854</v>
      </c>
      <c r="N7" s="9" t="s">
        <v>855</v>
      </c>
      <c r="O7" s="9" t="s">
        <v>856</v>
      </c>
      <c r="P7" s="9" t="s">
        <v>857</v>
      </c>
      <c r="Q7" s="70" t="s">
        <v>858</v>
      </c>
      <c r="S7" s="91" t="s">
        <v>859</v>
      </c>
      <c r="T7" s="2" t="s">
        <v>860</v>
      </c>
      <c r="U7" s="2" t="s">
        <v>861</v>
      </c>
      <c r="W7" s="2" t="s">
        <v>862</v>
      </c>
      <c r="X7" s="2" t="s">
        <v>863</v>
      </c>
      <c r="Y7" s="2" t="s">
        <v>864</v>
      </c>
      <c r="Z7" s="2" t="s">
        <v>865</v>
      </c>
      <c r="AB7" s="124" t="s">
        <v>866</v>
      </c>
      <c r="AC7" s="48" t="s">
        <v>867</v>
      </c>
      <c r="AE7" s="2" t="s">
        <v>868</v>
      </c>
      <c r="AG7" s="54" t="s">
        <v>50</v>
      </c>
      <c r="AH7" s="54" t="s">
        <v>869</v>
      </c>
      <c r="AI7" s="54" t="s">
        <v>51</v>
      </c>
      <c r="AJ7" s="54" t="s">
        <v>52</v>
      </c>
      <c r="AK7" s="54" t="s">
        <v>53</v>
      </c>
      <c r="AL7" s="54" t="s">
        <v>870</v>
      </c>
      <c r="AM7" s="54" t="s">
        <v>54</v>
      </c>
      <c r="AN7" s="55" t="s">
        <v>55</v>
      </c>
      <c r="AP7" s="51" t="s">
        <v>871</v>
      </c>
      <c r="AQ7" s="51" t="s">
        <v>872</v>
      </c>
      <c r="AR7" s="51" t="s">
        <v>873</v>
      </c>
      <c r="AS7" s="51" t="s">
        <v>874</v>
      </c>
      <c r="AT7" s="51" t="s">
        <v>875</v>
      </c>
      <c r="AU7" s="51" t="s">
        <v>876</v>
      </c>
      <c r="AV7" s="51" t="s">
        <v>877</v>
      </c>
      <c r="AW7" s="51" t="s">
        <v>878</v>
      </c>
      <c r="AX7" s="51" t="s">
        <v>879</v>
      </c>
      <c r="AY7" s="51" t="s">
        <v>880</v>
      </c>
      <c r="AZ7" s="51" t="s">
        <v>881</v>
      </c>
      <c r="BA7" s="51" t="s">
        <v>882</v>
      </c>
      <c r="BC7" s="51" t="s">
        <v>871</v>
      </c>
      <c r="BD7" s="51" t="s">
        <v>872</v>
      </c>
      <c r="BE7" s="51" t="s">
        <v>873</v>
      </c>
      <c r="BF7" s="51" t="s">
        <v>874</v>
      </c>
      <c r="BG7" s="51" t="s">
        <v>875</v>
      </c>
      <c r="BH7" s="51" t="s">
        <v>876</v>
      </c>
      <c r="BI7" s="51" t="s">
        <v>877</v>
      </c>
      <c r="BJ7" s="51" t="s">
        <v>878</v>
      </c>
      <c r="BK7" s="51" t="s">
        <v>879</v>
      </c>
      <c r="BL7" s="51" t="s">
        <v>880</v>
      </c>
      <c r="BM7" s="51" t="s">
        <v>881</v>
      </c>
      <c r="BN7" s="51" t="s">
        <v>882</v>
      </c>
      <c r="BP7" s="51" t="s">
        <v>871</v>
      </c>
      <c r="BQ7" s="51" t="s">
        <v>872</v>
      </c>
      <c r="BR7" s="51" t="s">
        <v>873</v>
      </c>
      <c r="BS7" s="51" t="s">
        <v>874</v>
      </c>
      <c r="BT7" s="51" t="s">
        <v>875</v>
      </c>
      <c r="BU7" s="51" t="s">
        <v>876</v>
      </c>
      <c r="BV7" s="51" t="s">
        <v>877</v>
      </c>
      <c r="BW7" s="51" t="s">
        <v>878</v>
      </c>
      <c r="BX7" s="51" t="s">
        <v>879</v>
      </c>
      <c r="BY7" s="51" t="s">
        <v>880</v>
      </c>
      <c r="BZ7" s="51" t="s">
        <v>881</v>
      </c>
      <c r="CA7" s="51" t="s">
        <v>882</v>
      </c>
      <c r="CC7" s="51" t="s">
        <v>871</v>
      </c>
      <c r="CD7" s="51" t="s">
        <v>872</v>
      </c>
      <c r="CE7" s="51" t="s">
        <v>873</v>
      </c>
      <c r="CF7" s="51" t="s">
        <v>874</v>
      </c>
      <c r="CG7" s="51" t="s">
        <v>875</v>
      </c>
      <c r="CH7" s="51" t="s">
        <v>876</v>
      </c>
      <c r="CI7" s="51" t="s">
        <v>877</v>
      </c>
      <c r="CJ7" s="51" t="s">
        <v>878</v>
      </c>
      <c r="CK7" s="51" t="s">
        <v>879</v>
      </c>
      <c r="CL7" s="51" t="s">
        <v>880</v>
      </c>
      <c r="CM7" s="51" t="s">
        <v>881</v>
      </c>
      <c r="CN7" s="51" t="s">
        <v>882</v>
      </c>
      <c r="CP7" s="51" t="str">
        <f>'Contact information'!$C$7</f>
        <v>2024-25</v>
      </c>
      <c r="CQ7" s="51" t="s">
        <v>883</v>
      </c>
      <c r="CR7" s="51" t="s">
        <v>884</v>
      </c>
      <c r="CS7" s="51" t="s">
        <v>885</v>
      </c>
      <c r="CT7" s="51" t="s">
        <v>886</v>
      </c>
      <c r="CU7" s="51" t="s">
        <v>887</v>
      </c>
      <c r="CV7" s="51" t="s">
        <v>888</v>
      </c>
      <c r="CW7" s="51" t="s">
        <v>889</v>
      </c>
      <c r="CX7" s="51" t="s">
        <v>890</v>
      </c>
      <c r="CY7" s="51" t="s">
        <v>891</v>
      </c>
      <c r="DA7" s="51" t="str">
        <f>'Contact information'!$C$7</f>
        <v>2024-25</v>
      </c>
      <c r="DB7" s="51" t="s">
        <v>883</v>
      </c>
      <c r="DC7" s="51" t="s">
        <v>884</v>
      </c>
      <c r="DD7" s="51" t="s">
        <v>885</v>
      </c>
      <c r="DE7" s="51" t="s">
        <v>886</v>
      </c>
      <c r="DF7" s="51" t="s">
        <v>887</v>
      </c>
      <c r="DG7" s="51" t="s">
        <v>888</v>
      </c>
      <c r="DH7" s="51" t="s">
        <v>889</v>
      </c>
      <c r="DI7" s="51" t="s">
        <v>890</v>
      </c>
      <c r="DJ7" s="51" t="s">
        <v>891</v>
      </c>
      <c r="DL7" s="51" t="str">
        <f>'Contact information'!$C$7</f>
        <v>2024-25</v>
      </c>
      <c r="DM7" s="51" t="s">
        <v>883</v>
      </c>
      <c r="DN7" s="51" t="s">
        <v>884</v>
      </c>
      <c r="DO7" s="51" t="s">
        <v>885</v>
      </c>
      <c r="DP7" s="51" t="s">
        <v>886</v>
      </c>
      <c r="DQ7" s="51" t="s">
        <v>887</v>
      </c>
      <c r="DR7" s="51" t="s">
        <v>888</v>
      </c>
      <c r="DS7" s="51" t="s">
        <v>889</v>
      </c>
      <c r="DT7" s="51" t="s">
        <v>890</v>
      </c>
      <c r="DU7" s="51" t="s">
        <v>891</v>
      </c>
      <c r="DW7" s="51" t="str">
        <f>'Contact information'!$C$7</f>
        <v>2024-25</v>
      </c>
      <c r="DX7" s="51" t="s">
        <v>883</v>
      </c>
      <c r="DY7" s="51" t="s">
        <v>884</v>
      </c>
      <c r="DZ7" s="51" t="s">
        <v>885</v>
      </c>
      <c r="EA7" s="51" t="s">
        <v>886</v>
      </c>
      <c r="EB7" s="51" t="s">
        <v>887</v>
      </c>
      <c r="EC7" s="51" t="s">
        <v>888</v>
      </c>
      <c r="ED7" s="51" t="s">
        <v>889</v>
      </c>
      <c r="EE7" s="51" t="s">
        <v>890</v>
      </c>
      <c r="EF7" s="51" t="s">
        <v>891</v>
      </c>
    </row>
    <row r="8" spans="2:136" s="1" customFormat="1" ht="63.75">
      <c r="B8" s="12" t="s">
        <v>56</v>
      </c>
      <c r="C8"/>
      <c r="D8" s="45" t="s">
        <v>57</v>
      </c>
      <c r="E8" s="134" t="s">
        <v>58</v>
      </c>
      <c r="F8" s="139" t="s">
        <v>59</v>
      </c>
      <c r="G8" s="45" t="s">
        <v>57</v>
      </c>
      <c r="H8"/>
      <c r="I8" s="9" t="s">
        <v>60</v>
      </c>
      <c r="J8" s="9" t="s">
        <v>892</v>
      </c>
      <c r="K8" s="129" t="s">
        <v>62</v>
      </c>
      <c r="L8" s="70" t="s">
        <v>892</v>
      </c>
      <c r="M8" s="70" t="s">
        <v>893</v>
      </c>
      <c r="N8" s="70" t="s">
        <v>894</v>
      </c>
      <c r="O8" s="70" t="s">
        <v>893</v>
      </c>
      <c r="P8" s="71" t="s">
        <v>895</v>
      </c>
      <c r="Q8" s="79" t="s">
        <v>896</v>
      </c>
      <c r="R8" s="72"/>
      <c r="S8" s="92"/>
      <c r="T8" s="70" t="s">
        <v>893</v>
      </c>
      <c r="U8" s="70" t="s">
        <v>893</v>
      </c>
      <c r="V8" s="72"/>
      <c r="W8" s="70" t="s">
        <v>893</v>
      </c>
      <c r="X8" s="70" t="s">
        <v>893</v>
      </c>
      <c r="Y8" s="70" t="s">
        <v>893</v>
      </c>
      <c r="Z8" s="70" t="s">
        <v>897</v>
      </c>
      <c r="AA8" s="72"/>
      <c r="AB8" s="69" t="s">
        <v>57</v>
      </c>
      <c r="AC8" s="69" t="s">
        <v>898</v>
      </c>
      <c r="AD8" s="72"/>
      <c r="AE8" s="73"/>
      <c r="AF8"/>
      <c r="AG8" s="61" t="s">
        <v>57</v>
      </c>
      <c r="AH8" s="61" t="s">
        <v>57</v>
      </c>
      <c r="AI8" s="61" t="s">
        <v>62</v>
      </c>
      <c r="AJ8" s="61" t="s">
        <v>57</v>
      </c>
      <c r="AK8" s="61" t="s">
        <v>57</v>
      </c>
      <c r="AL8" s="61" t="s">
        <v>57</v>
      </c>
      <c r="AM8" s="61" t="s">
        <v>62</v>
      </c>
      <c r="AN8" s="56" t="s">
        <v>57</v>
      </c>
      <c r="AO8"/>
      <c r="AP8" s="61" t="s">
        <v>379</v>
      </c>
      <c r="AQ8" s="61" t="s">
        <v>379</v>
      </c>
      <c r="AR8" s="61" t="s">
        <v>379</v>
      </c>
      <c r="AS8" s="61" t="s">
        <v>379</v>
      </c>
      <c r="AT8" s="61" t="s">
        <v>379</v>
      </c>
      <c r="AU8" s="61" t="s">
        <v>379</v>
      </c>
      <c r="AV8" s="61" t="s">
        <v>379</v>
      </c>
      <c r="AW8" s="61" t="s">
        <v>379</v>
      </c>
      <c r="AX8" s="61" t="s">
        <v>379</v>
      </c>
      <c r="AY8" s="61" t="s">
        <v>379</v>
      </c>
      <c r="AZ8" s="61" t="s">
        <v>379</v>
      </c>
      <c r="BA8" s="61" t="s">
        <v>379</v>
      </c>
      <c r="BC8" s="61" t="s">
        <v>379</v>
      </c>
      <c r="BD8" s="61" t="s">
        <v>379</v>
      </c>
      <c r="BE8" s="61" t="s">
        <v>379</v>
      </c>
      <c r="BF8" s="61" t="s">
        <v>379</v>
      </c>
      <c r="BG8" s="61" t="s">
        <v>379</v>
      </c>
      <c r="BH8" s="61" t="s">
        <v>379</v>
      </c>
      <c r="BI8" s="61" t="s">
        <v>379</v>
      </c>
      <c r="BJ8" s="61" t="s">
        <v>379</v>
      </c>
      <c r="BK8" s="61" t="s">
        <v>379</v>
      </c>
      <c r="BL8" s="61" t="s">
        <v>379</v>
      </c>
      <c r="BM8" s="61" t="s">
        <v>379</v>
      </c>
      <c r="BN8" s="61" t="s">
        <v>379</v>
      </c>
      <c r="BP8" s="61" t="s">
        <v>379</v>
      </c>
      <c r="BQ8" s="61" t="s">
        <v>379</v>
      </c>
      <c r="BR8" s="61" t="s">
        <v>379</v>
      </c>
      <c r="BS8" s="61" t="s">
        <v>379</v>
      </c>
      <c r="BT8" s="61" t="s">
        <v>379</v>
      </c>
      <c r="BU8" s="61" t="s">
        <v>379</v>
      </c>
      <c r="BV8" s="61" t="s">
        <v>379</v>
      </c>
      <c r="BW8" s="61" t="s">
        <v>379</v>
      </c>
      <c r="BX8" s="61" t="s">
        <v>379</v>
      </c>
      <c r="BY8" s="61" t="s">
        <v>379</v>
      </c>
      <c r="BZ8" s="61" t="s">
        <v>379</v>
      </c>
      <c r="CA8" s="61" t="s">
        <v>379</v>
      </c>
      <c r="CC8" s="61" t="s">
        <v>379</v>
      </c>
      <c r="CD8" s="61" t="s">
        <v>379</v>
      </c>
      <c r="CE8" s="61" t="s">
        <v>379</v>
      </c>
      <c r="CF8" s="61" t="s">
        <v>379</v>
      </c>
      <c r="CG8" s="61" t="s">
        <v>379</v>
      </c>
      <c r="CH8" s="61" t="s">
        <v>379</v>
      </c>
      <c r="CI8" s="61" t="s">
        <v>379</v>
      </c>
      <c r="CJ8" s="61" t="s">
        <v>379</v>
      </c>
      <c r="CK8" s="61" t="s">
        <v>379</v>
      </c>
      <c r="CL8" s="61" t="s">
        <v>379</v>
      </c>
      <c r="CM8" s="61" t="s">
        <v>379</v>
      </c>
      <c r="CN8" s="61" t="s">
        <v>379</v>
      </c>
      <c r="CO8"/>
      <c r="CP8" s="61" t="s">
        <v>379</v>
      </c>
      <c r="CQ8" s="61" t="s">
        <v>379</v>
      </c>
      <c r="CR8" s="61" t="s">
        <v>379</v>
      </c>
      <c r="CS8" s="61" t="s">
        <v>379</v>
      </c>
      <c r="CT8" s="61" t="s">
        <v>379</v>
      </c>
      <c r="CU8" s="61" t="s">
        <v>379</v>
      </c>
      <c r="CV8" s="61" t="s">
        <v>379</v>
      </c>
      <c r="CW8" s="61" t="s">
        <v>379</v>
      </c>
      <c r="CX8" s="61" t="s">
        <v>379</v>
      </c>
      <c r="CY8" s="61" t="s">
        <v>379</v>
      </c>
      <c r="DA8" s="61" t="s">
        <v>379</v>
      </c>
      <c r="DB8" s="61" t="s">
        <v>379</v>
      </c>
      <c r="DC8" s="61" t="s">
        <v>379</v>
      </c>
      <c r="DD8" s="61" t="s">
        <v>379</v>
      </c>
      <c r="DE8" s="61" t="s">
        <v>379</v>
      </c>
      <c r="DF8" s="61" t="s">
        <v>379</v>
      </c>
      <c r="DG8" s="61" t="s">
        <v>379</v>
      </c>
      <c r="DH8" s="61" t="s">
        <v>379</v>
      </c>
      <c r="DI8" s="61" t="s">
        <v>379</v>
      </c>
      <c r="DJ8" s="61" t="s">
        <v>379</v>
      </c>
      <c r="DL8" s="61" t="s">
        <v>379</v>
      </c>
      <c r="DM8" s="61" t="s">
        <v>379</v>
      </c>
      <c r="DN8" s="61" t="s">
        <v>379</v>
      </c>
      <c r="DO8" s="61" t="s">
        <v>379</v>
      </c>
      <c r="DP8" s="61" t="s">
        <v>379</v>
      </c>
      <c r="DQ8" s="61" t="s">
        <v>379</v>
      </c>
      <c r="DR8" s="61" t="s">
        <v>379</v>
      </c>
      <c r="DS8" s="61" t="s">
        <v>379</v>
      </c>
      <c r="DT8" s="61" t="s">
        <v>379</v>
      </c>
      <c r="DU8" s="61" t="s">
        <v>379</v>
      </c>
      <c r="DW8" s="61" t="s">
        <v>379</v>
      </c>
      <c r="DX8" s="61" t="s">
        <v>379</v>
      </c>
      <c r="DY8" s="61" t="s">
        <v>379</v>
      </c>
      <c r="DZ8" s="61" t="s">
        <v>379</v>
      </c>
      <c r="EA8" s="61" t="s">
        <v>379</v>
      </c>
      <c r="EB8" s="61" t="s">
        <v>379</v>
      </c>
      <c r="EC8" s="61" t="s">
        <v>379</v>
      </c>
      <c r="ED8" s="61" t="s">
        <v>379</v>
      </c>
      <c r="EE8" s="61" t="s">
        <v>379</v>
      </c>
      <c r="EF8" s="61" t="s">
        <v>379</v>
      </c>
    </row>
    <row r="9" spans="2:136" s="47" customFormat="1" ht="15" thickBot="1">
      <c r="B9" s="43" t="s">
        <v>69</v>
      </c>
      <c r="C9" s="44"/>
      <c r="D9" s="49"/>
      <c r="E9" s="134" t="s">
        <v>70</v>
      </c>
      <c r="F9" s="139" t="s">
        <v>70</v>
      </c>
      <c r="G9" s="49"/>
      <c r="H9" s="44"/>
      <c r="I9" s="45">
        <v>0</v>
      </c>
      <c r="J9" s="24"/>
      <c r="K9" s="129">
        <v>2</v>
      </c>
      <c r="L9" s="24"/>
      <c r="M9" s="24"/>
      <c r="N9" s="24"/>
      <c r="O9" s="24"/>
      <c r="P9" s="24"/>
      <c r="Q9" s="24"/>
      <c r="R9" s="44"/>
      <c r="S9" s="93">
        <v>0</v>
      </c>
      <c r="T9" s="4"/>
      <c r="U9" s="4"/>
      <c r="V9" s="44"/>
      <c r="W9" s="4"/>
      <c r="X9" s="4"/>
      <c r="Y9" s="4"/>
      <c r="Z9" s="4"/>
      <c r="AA9" s="44"/>
      <c r="AB9" s="59"/>
      <c r="AC9" s="48">
        <v>0</v>
      </c>
      <c r="AD9" s="44"/>
      <c r="AE9" s="4"/>
      <c r="AF9" s="44"/>
      <c r="AG9" s="4"/>
      <c r="AH9" s="63"/>
      <c r="AI9" s="57">
        <v>0</v>
      </c>
      <c r="AJ9" s="4"/>
      <c r="AK9" s="4"/>
      <c r="AL9" s="63"/>
      <c r="AM9" s="57">
        <v>0</v>
      </c>
      <c r="AN9" s="4"/>
      <c r="AO9" s="44"/>
      <c r="AP9" s="57">
        <v>0</v>
      </c>
      <c r="AQ9" s="57">
        <v>0</v>
      </c>
      <c r="AR9" s="57">
        <v>0</v>
      </c>
      <c r="AS9" s="57">
        <v>0</v>
      </c>
      <c r="AT9" s="57">
        <v>0</v>
      </c>
      <c r="AU9" s="57">
        <v>0</v>
      </c>
      <c r="AV9" s="57">
        <v>0</v>
      </c>
      <c r="AW9" s="57">
        <v>0</v>
      </c>
      <c r="AX9" s="57">
        <v>0</v>
      </c>
      <c r="AY9" s="57">
        <v>0</v>
      </c>
      <c r="AZ9" s="57">
        <v>0</v>
      </c>
      <c r="BA9" s="50">
        <v>0</v>
      </c>
      <c r="BC9" s="57">
        <v>0</v>
      </c>
      <c r="BD9" s="57">
        <v>0</v>
      </c>
      <c r="BE9" s="57">
        <v>0</v>
      </c>
      <c r="BF9" s="57">
        <v>0</v>
      </c>
      <c r="BG9" s="57">
        <v>0</v>
      </c>
      <c r="BH9" s="57">
        <v>0</v>
      </c>
      <c r="BI9" s="57">
        <v>0</v>
      </c>
      <c r="BJ9" s="57">
        <v>0</v>
      </c>
      <c r="BK9" s="57">
        <v>0</v>
      </c>
      <c r="BL9" s="57">
        <v>0</v>
      </c>
      <c r="BM9" s="57">
        <v>0</v>
      </c>
      <c r="BN9" s="50">
        <v>0</v>
      </c>
      <c r="BP9" s="57">
        <v>0</v>
      </c>
      <c r="BQ9" s="57">
        <v>0</v>
      </c>
      <c r="BR9" s="57">
        <v>0</v>
      </c>
      <c r="BS9" s="57">
        <v>0</v>
      </c>
      <c r="BT9" s="57">
        <v>0</v>
      </c>
      <c r="BU9" s="57">
        <v>0</v>
      </c>
      <c r="BV9" s="57">
        <v>0</v>
      </c>
      <c r="BW9" s="57">
        <v>0</v>
      </c>
      <c r="BX9" s="57">
        <v>0</v>
      </c>
      <c r="BY9" s="57">
        <v>0</v>
      </c>
      <c r="BZ9" s="57">
        <v>0</v>
      </c>
      <c r="CA9" s="50">
        <v>0</v>
      </c>
      <c r="CC9" s="57">
        <v>0</v>
      </c>
      <c r="CD9" s="57">
        <v>0</v>
      </c>
      <c r="CE9" s="57">
        <v>0</v>
      </c>
      <c r="CF9" s="57">
        <v>0</v>
      </c>
      <c r="CG9" s="57">
        <v>0</v>
      </c>
      <c r="CH9" s="57">
        <v>0</v>
      </c>
      <c r="CI9" s="57">
        <v>0</v>
      </c>
      <c r="CJ9" s="57">
        <v>0</v>
      </c>
      <c r="CK9" s="57">
        <v>0</v>
      </c>
      <c r="CL9" s="57">
        <v>0</v>
      </c>
      <c r="CM9" s="57">
        <v>0</v>
      </c>
      <c r="CN9" s="50">
        <v>0</v>
      </c>
      <c r="CO9" s="44"/>
      <c r="CP9" s="57">
        <v>0</v>
      </c>
      <c r="CQ9" s="57">
        <v>0</v>
      </c>
      <c r="CR9" s="57">
        <v>0</v>
      </c>
      <c r="CS9" s="57">
        <v>0</v>
      </c>
      <c r="CT9" s="57">
        <v>0</v>
      </c>
      <c r="CU9" s="57">
        <v>0</v>
      </c>
      <c r="CV9" s="57">
        <v>0</v>
      </c>
      <c r="CW9" s="57">
        <v>0</v>
      </c>
      <c r="CX9" s="57">
        <v>0</v>
      </c>
      <c r="CY9" s="50">
        <v>0</v>
      </c>
      <c r="DA9" s="57">
        <v>0</v>
      </c>
      <c r="DB9" s="57">
        <v>0</v>
      </c>
      <c r="DC9" s="57">
        <v>0</v>
      </c>
      <c r="DD9" s="57">
        <v>0</v>
      </c>
      <c r="DE9" s="57">
        <v>0</v>
      </c>
      <c r="DF9" s="57">
        <v>0</v>
      </c>
      <c r="DG9" s="57">
        <v>0</v>
      </c>
      <c r="DH9" s="57">
        <v>0</v>
      </c>
      <c r="DI9" s="57">
        <v>0</v>
      </c>
      <c r="DJ9" s="50">
        <v>0</v>
      </c>
      <c r="DL9" s="57">
        <v>0</v>
      </c>
      <c r="DM9" s="57">
        <v>0</v>
      </c>
      <c r="DN9" s="57">
        <v>0</v>
      </c>
      <c r="DO9" s="57">
        <v>0</v>
      </c>
      <c r="DP9" s="57">
        <v>0</v>
      </c>
      <c r="DQ9" s="57">
        <v>0</v>
      </c>
      <c r="DR9" s="57">
        <v>0</v>
      </c>
      <c r="DS9" s="57">
        <v>0</v>
      </c>
      <c r="DT9" s="57">
        <v>0</v>
      </c>
      <c r="DU9" s="50">
        <v>0</v>
      </c>
      <c r="DW9" s="57">
        <v>0</v>
      </c>
      <c r="DX9" s="57">
        <v>0</v>
      </c>
      <c r="DY9" s="57">
        <v>0</v>
      </c>
      <c r="DZ9" s="57">
        <v>0</v>
      </c>
      <c r="EA9" s="57">
        <v>0</v>
      </c>
      <c r="EB9" s="57">
        <v>0</v>
      </c>
      <c r="EC9" s="57">
        <v>0</v>
      </c>
      <c r="ED9" s="57">
        <v>0</v>
      </c>
      <c r="EE9" s="57">
        <v>0</v>
      </c>
      <c r="EF9" s="50">
        <v>0</v>
      </c>
    </row>
    <row r="10" spans="2:136" ht="28.9" customHeight="1" thickBot="1">
      <c r="B10" s="13" t="s">
        <v>71</v>
      </c>
      <c r="D10" s="45" t="s">
        <v>72</v>
      </c>
      <c r="E10" s="134" t="s">
        <v>72</v>
      </c>
      <c r="F10" s="139" t="s">
        <v>72</v>
      </c>
      <c r="G10" s="45" t="s">
        <v>72</v>
      </c>
      <c r="I10" s="9" t="s">
        <v>72</v>
      </c>
      <c r="J10" s="24"/>
      <c r="K10" s="128" t="s">
        <v>72</v>
      </c>
      <c r="L10" s="24"/>
      <c r="M10" s="24"/>
      <c r="N10" s="24"/>
      <c r="O10" s="24"/>
      <c r="P10" s="24"/>
      <c r="Q10" s="24"/>
      <c r="S10" s="94" t="s">
        <v>72</v>
      </c>
      <c r="T10" s="4"/>
      <c r="U10" s="4"/>
      <c r="W10" s="4"/>
      <c r="X10" s="4"/>
      <c r="Y10" s="4"/>
      <c r="Z10" s="4"/>
      <c r="AB10" s="45" t="s">
        <v>72</v>
      </c>
      <c r="AC10" s="45" t="s">
        <v>72</v>
      </c>
      <c r="AE10" s="6"/>
      <c r="AG10" s="61" t="s">
        <v>72</v>
      </c>
      <c r="AH10" s="61" t="s">
        <v>72</v>
      </c>
      <c r="AI10" s="6"/>
      <c r="AJ10" s="61" t="s">
        <v>72</v>
      </c>
      <c r="AK10" s="6"/>
      <c r="AL10" s="6"/>
      <c r="AM10" s="6"/>
      <c r="AN10" s="6"/>
      <c r="AP10" s="45" t="s">
        <v>72</v>
      </c>
      <c r="AQ10" s="45" t="s">
        <v>72</v>
      </c>
      <c r="AR10" s="45" t="s">
        <v>72</v>
      </c>
      <c r="AS10" s="45" t="s">
        <v>72</v>
      </c>
      <c r="AT10" s="45" t="s">
        <v>72</v>
      </c>
      <c r="AU10" s="45" t="s">
        <v>72</v>
      </c>
      <c r="AV10" s="45" t="s">
        <v>72</v>
      </c>
      <c r="AW10" s="45" t="s">
        <v>72</v>
      </c>
      <c r="AX10" s="45" t="s">
        <v>72</v>
      </c>
      <c r="AY10" s="45" t="s">
        <v>72</v>
      </c>
      <c r="AZ10" s="45" t="s">
        <v>72</v>
      </c>
      <c r="BA10" s="45" t="s">
        <v>72</v>
      </c>
      <c r="BC10" s="57" t="s">
        <v>72</v>
      </c>
      <c r="BD10" s="57" t="s">
        <v>72</v>
      </c>
      <c r="BE10" s="57" t="s">
        <v>72</v>
      </c>
      <c r="BF10" s="57" t="s">
        <v>72</v>
      </c>
      <c r="BG10" s="57" t="s">
        <v>72</v>
      </c>
      <c r="BH10" s="57" t="s">
        <v>72</v>
      </c>
      <c r="BI10" s="57" t="s">
        <v>72</v>
      </c>
      <c r="BJ10" s="57" t="s">
        <v>72</v>
      </c>
      <c r="BK10" s="57" t="s">
        <v>72</v>
      </c>
      <c r="BL10" s="57" t="s">
        <v>72</v>
      </c>
      <c r="BM10" s="57" t="s">
        <v>72</v>
      </c>
      <c r="BN10" s="57" t="s">
        <v>72</v>
      </c>
      <c r="BP10" s="57" t="s">
        <v>72</v>
      </c>
      <c r="BQ10" s="57" t="s">
        <v>72</v>
      </c>
      <c r="BR10" s="57" t="s">
        <v>72</v>
      </c>
      <c r="BS10" s="57" t="s">
        <v>72</v>
      </c>
      <c r="BT10" s="57" t="s">
        <v>72</v>
      </c>
      <c r="BU10" s="57" t="s">
        <v>72</v>
      </c>
      <c r="BV10" s="57" t="s">
        <v>72</v>
      </c>
      <c r="BW10" s="57" t="s">
        <v>72</v>
      </c>
      <c r="BX10" s="57" t="s">
        <v>72</v>
      </c>
      <c r="BY10" s="57" t="s">
        <v>72</v>
      </c>
      <c r="BZ10" s="57" t="s">
        <v>72</v>
      </c>
      <c r="CA10" s="57" t="s">
        <v>72</v>
      </c>
      <c r="CC10" s="57" t="s">
        <v>72</v>
      </c>
      <c r="CD10" s="57" t="s">
        <v>72</v>
      </c>
      <c r="CE10" s="57" t="s">
        <v>72</v>
      </c>
      <c r="CF10" s="57" t="s">
        <v>72</v>
      </c>
      <c r="CG10" s="57" t="s">
        <v>72</v>
      </c>
      <c r="CH10" s="57" t="s">
        <v>72</v>
      </c>
      <c r="CI10" s="57" t="s">
        <v>72</v>
      </c>
      <c r="CJ10" s="57" t="s">
        <v>72</v>
      </c>
      <c r="CK10" s="57" t="s">
        <v>72</v>
      </c>
      <c r="CL10" s="57" t="s">
        <v>72</v>
      </c>
      <c r="CM10" s="57" t="s">
        <v>72</v>
      </c>
      <c r="CN10" s="57" t="s">
        <v>72</v>
      </c>
      <c r="CP10" s="45" t="s">
        <v>72</v>
      </c>
      <c r="CQ10" s="45" t="s">
        <v>72</v>
      </c>
      <c r="CR10" s="45" t="s">
        <v>72</v>
      </c>
      <c r="CS10" s="45" t="s">
        <v>72</v>
      </c>
      <c r="CT10" s="45" t="s">
        <v>72</v>
      </c>
      <c r="CU10" s="45" t="s">
        <v>72</v>
      </c>
      <c r="CV10" s="45" t="s">
        <v>72</v>
      </c>
      <c r="CW10" s="45" t="s">
        <v>72</v>
      </c>
      <c r="CX10" s="45" t="s">
        <v>72</v>
      </c>
      <c r="CY10" s="45" t="s">
        <v>72</v>
      </c>
      <c r="DA10" s="57" t="s">
        <v>72</v>
      </c>
      <c r="DB10" s="57" t="s">
        <v>72</v>
      </c>
      <c r="DC10" s="57" t="s">
        <v>72</v>
      </c>
      <c r="DD10" s="57" t="s">
        <v>72</v>
      </c>
      <c r="DE10" s="57" t="s">
        <v>72</v>
      </c>
      <c r="DF10" s="57" t="s">
        <v>72</v>
      </c>
      <c r="DG10" s="57" t="s">
        <v>72</v>
      </c>
      <c r="DH10" s="57" t="s">
        <v>72</v>
      </c>
      <c r="DI10" s="57" t="s">
        <v>72</v>
      </c>
      <c r="DJ10" s="57" t="s">
        <v>72</v>
      </c>
      <c r="DL10" s="57" t="s">
        <v>72</v>
      </c>
      <c r="DM10" s="57" t="s">
        <v>72</v>
      </c>
      <c r="DN10" s="57" t="s">
        <v>72</v>
      </c>
      <c r="DO10" s="57" t="s">
        <v>72</v>
      </c>
      <c r="DP10" s="57" t="s">
        <v>72</v>
      </c>
      <c r="DQ10" s="57" t="s">
        <v>72</v>
      </c>
      <c r="DR10" s="57" t="s">
        <v>72</v>
      </c>
      <c r="DS10" s="57" t="s">
        <v>72</v>
      </c>
      <c r="DT10" s="57" t="s">
        <v>72</v>
      </c>
      <c r="DU10" s="57" t="s">
        <v>72</v>
      </c>
      <c r="DW10" s="57" t="s">
        <v>72</v>
      </c>
      <c r="DX10" s="57" t="s">
        <v>72</v>
      </c>
      <c r="DY10" s="57" t="s">
        <v>72</v>
      </c>
      <c r="DZ10" s="57" t="s">
        <v>72</v>
      </c>
      <c r="EA10" s="57" t="s">
        <v>72</v>
      </c>
      <c r="EB10" s="57" t="s">
        <v>72</v>
      </c>
      <c r="EC10" s="57" t="s">
        <v>72</v>
      </c>
      <c r="ED10" s="57" t="s">
        <v>72</v>
      </c>
      <c r="EE10" s="57" t="s">
        <v>72</v>
      </c>
      <c r="EF10" s="57" t="s">
        <v>72</v>
      </c>
    </row>
    <row r="11" spans="2:136">
      <c r="G11" s="87" t="s">
        <v>899</v>
      </c>
      <c r="Z11" s="1"/>
      <c r="AF11" s="1"/>
      <c r="AO11" s="1"/>
      <c r="CO11" s="1"/>
    </row>
    <row r="12" spans="2:136">
      <c r="D12" s="10" t="s">
        <v>344</v>
      </c>
      <c r="E12" s="135" t="s">
        <v>74</v>
      </c>
      <c r="F12" s="135">
        <v>0.88739902999999998</v>
      </c>
      <c r="G12" s="10">
        <v>101753</v>
      </c>
      <c r="I12" s="88">
        <f>VLOOKUP(D12,[13]Analysis!$E$57:$H$72,4,FALSE)</f>
        <v>7309.0627762498825</v>
      </c>
      <c r="J12" s="10" t="s">
        <v>900</v>
      </c>
      <c r="K12" s="130">
        <f>VLOOKUP(D12,[13]Analysis!$E$57:$H$72,3,FALSE)</f>
        <v>27.404943181818155</v>
      </c>
      <c r="L12" s="10" t="s">
        <v>900</v>
      </c>
      <c r="M12" s="10" t="s">
        <v>72</v>
      </c>
      <c r="N12" s="10" t="s">
        <v>78</v>
      </c>
      <c r="O12" s="10" t="s">
        <v>901</v>
      </c>
      <c r="P12" s="10" t="s">
        <v>902</v>
      </c>
      <c r="Q12" s="10" t="s">
        <v>903</v>
      </c>
      <c r="S12" s="10" t="s">
        <v>904</v>
      </c>
      <c r="T12" s="10" t="s">
        <v>905</v>
      </c>
      <c r="U12" s="10" t="s">
        <v>905</v>
      </c>
      <c r="W12" s="10" t="s">
        <v>83</v>
      </c>
      <c r="X12" s="10" t="s">
        <v>72</v>
      </c>
      <c r="Y12" s="10" t="s">
        <v>83</v>
      </c>
      <c r="Z12" s="10" t="s">
        <v>72</v>
      </c>
      <c r="AB12" s="112" t="s">
        <v>906</v>
      </c>
      <c r="AC12" s="153">
        <f>VLOOKUP(D12,'[14]ROC dates'!$A$2:$J$170,10,FALSE)</f>
        <v>47569</v>
      </c>
      <c r="AE12" s="10"/>
      <c r="AG12" s="10" t="s">
        <v>907</v>
      </c>
      <c r="AH12" s="38" t="s">
        <v>908</v>
      </c>
      <c r="AI12" s="95">
        <v>1</v>
      </c>
      <c r="AJ12" s="10" t="s">
        <v>80</v>
      </c>
      <c r="AK12" s="10"/>
      <c r="AL12" s="10"/>
      <c r="AM12" s="10"/>
      <c r="AN12" s="10"/>
      <c r="AP12" s="10">
        <v>0</v>
      </c>
      <c r="AQ12" s="10">
        <v>0</v>
      </c>
      <c r="AR12" s="10">
        <v>0</v>
      </c>
      <c r="AS12" s="10">
        <v>0</v>
      </c>
      <c r="AT12" s="10">
        <v>0</v>
      </c>
      <c r="AU12" s="10">
        <v>0</v>
      </c>
      <c r="AV12" s="10">
        <v>0</v>
      </c>
      <c r="AW12" s="10">
        <v>0</v>
      </c>
      <c r="AX12" s="10">
        <v>0</v>
      </c>
      <c r="AY12" s="10">
        <v>0</v>
      </c>
      <c r="AZ12" s="10">
        <v>0</v>
      </c>
      <c r="BA12" s="10">
        <v>0</v>
      </c>
      <c r="BC12" s="10">
        <v>0</v>
      </c>
      <c r="BD12" s="10">
        <v>0</v>
      </c>
      <c r="BE12" s="10">
        <v>0</v>
      </c>
      <c r="BF12" s="10">
        <v>0</v>
      </c>
      <c r="BG12" s="10">
        <v>0</v>
      </c>
      <c r="BH12" s="10">
        <v>0</v>
      </c>
      <c r="BI12" s="10">
        <v>0</v>
      </c>
      <c r="BJ12" s="10">
        <v>0</v>
      </c>
      <c r="BK12" s="10">
        <v>0</v>
      </c>
      <c r="BL12" s="10">
        <v>0</v>
      </c>
      <c r="BM12" s="10">
        <v>0</v>
      </c>
      <c r="BN12" s="10">
        <v>0</v>
      </c>
      <c r="BP12" s="88">
        <f>DL12/12</f>
        <v>1371.3571428571429</v>
      </c>
      <c r="BQ12" s="88">
        <f>BP12</f>
        <v>1371.3571428571429</v>
      </c>
      <c r="BR12" s="88">
        <f t="shared" ref="BR12:CA12" si="0">BQ12</f>
        <v>1371.3571428571429</v>
      </c>
      <c r="BS12" s="88">
        <f t="shared" si="0"/>
        <v>1371.3571428571429</v>
      </c>
      <c r="BT12" s="88">
        <f t="shared" si="0"/>
        <v>1371.3571428571429</v>
      </c>
      <c r="BU12" s="88">
        <f t="shared" si="0"/>
        <v>1371.3571428571429</v>
      </c>
      <c r="BV12" s="88">
        <f t="shared" si="0"/>
        <v>1371.3571428571429</v>
      </c>
      <c r="BW12" s="88">
        <f t="shared" si="0"/>
        <v>1371.3571428571429</v>
      </c>
      <c r="BX12" s="88">
        <f t="shared" si="0"/>
        <v>1371.3571428571429</v>
      </c>
      <c r="BY12" s="88">
        <f t="shared" si="0"/>
        <v>1371.3571428571429</v>
      </c>
      <c r="BZ12" s="88">
        <f t="shared" si="0"/>
        <v>1371.3571428571429</v>
      </c>
      <c r="CA12" s="88">
        <f t="shared" si="0"/>
        <v>1371.3571428571429</v>
      </c>
      <c r="CC12" s="10">
        <v>0</v>
      </c>
      <c r="CD12" s="10">
        <v>0</v>
      </c>
      <c r="CE12" s="10">
        <v>0</v>
      </c>
      <c r="CF12" s="10">
        <v>0</v>
      </c>
      <c r="CG12" s="10">
        <v>0</v>
      </c>
      <c r="CH12" s="10">
        <v>0</v>
      </c>
      <c r="CI12" s="10">
        <v>0</v>
      </c>
      <c r="CJ12" s="10">
        <v>0</v>
      </c>
      <c r="CK12" s="10">
        <v>0</v>
      </c>
      <c r="CL12" s="10">
        <v>0</v>
      </c>
      <c r="CM12" s="10">
        <v>0</v>
      </c>
      <c r="CN12" s="10">
        <v>0</v>
      </c>
      <c r="CP12" s="10">
        <v>0</v>
      </c>
      <c r="CQ12" s="10">
        <v>0</v>
      </c>
      <c r="CR12" s="10">
        <v>0</v>
      </c>
      <c r="CS12" s="10">
        <v>0</v>
      </c>
      <c r="CT12" s="10">
        <v>0</v>
      </c>
      <c r="CU12" s="10">
        <v>0</v>
      </c>
      <c r="CV12" s="10">
        <v>0</v>
      </c>
      <c r="CW12" s="10">
        <v>0</v>
      </c>
      <c r="CX12" s="10">
        <v>0</v>
      </c>
      <c r="CY12" s="10">
        <v>0</v>
      </c>
      <c r="DA12" s="10">
        <v>0</v>
      </c>
      <c r="DB12" s="10">
        <v>0</v>
      </c>
      <c r="DC12" s="10">
        <v>0</v>
      </c>
      <c r="DD12" s="10">
        <v>0</v>
      </c>
      <c r="DE12" s="10">
        <v>0</v>
      </c>
      <c r="DF12" s="10">
        <v>0</v>
      </c>
      <c r="DG12" s="10">
        <v>0</v>
      </c>
      <c r="DH12" s="10">
        <v>0</v>
      </c>
      <c r="DI12" s="10">
        <v>0</v>
      </c>
      <c r="DJ12" s="10">
        <v>0</v>
      </c>
      <c r="DL12" s="88">
        <f>VLOOKUP($D12,'[15]3. Total capacity'!$C$9:$Q$48,6,FALSE)</f>
        <v>16456.285714285714</v>
      </c>
      <c r="DM12" s="88">
        <f>VLOOKUP($D12,'[15]3. Total capacity'!$C$9:$Q$48,7,FALSE)</f>
        <v>16456.285714285714</v>
      </c>
      <c r="DN12" s="88">
        <f>VLOOKUP($D12,'[15]3. Total capacity'!$C$9:$Q$48,8,FALSE)</f>
        <v>16456.285714285714</v>
      </c>
      <c r="DO12" s="88">
        <f>VLOOKUP($D12,'[15]3. Total capacity'!$C$9:$Q$48,9,FALSE)</f>
        <v>16456.285714285714</v>
      </c>
      <c r="DP12" s="88">
        <f>VLOOKUP($D12,'[15]3. Total capacity'!$C$9:$Q$48,10,FALSE)</f>
        <v>16456.285714285714</v>
      </c>
      <c r="DQ12" s="88">
        <f>VLOOKUP($D12,'[15]3. Total capacity'!$C$9:$Q$48,11,FALSE)</f>
        <v>16456.285714285714</v>
      </c>
      <c r="DR12" s="88">
        <f>VLOOKUP($D12,'[15]3. Total capacity'!$C$9:$Q$48,12,FALSE)</f>
        <v>21661.485714285714</v>
      </c>
      <c r="DS12" s="88">
        <f>VLOOKUP($D12,'[15]3. Total capacity'!$C$9:$Q$48,13,FALSE)</f>
        <v>21661.485714285714</v>
      </c>
      <c r="DT12" s="88">
        <f>VLOOKUP($D12,'[15]3. Total capacity'!$C$9:$Q$48,14,FALSE)</f>
        <v>21661.485714285714</v>
      </c>
      <c r="DU12" s="88">
        <f>VLOOKUP($D12,'[15]3. Total capacity'!$C$9:$Q$48,15,FALSE)</f>
        <v>21661.485714285714</v>
      </c>
      <c r="DW12" s="10">
        <v>0</v>
      </c>
      <c r="DX12" s="10">
        <v>0</v>
      </c>
      <c r="DY12" s="10">
        <v>0</v>
      </c>
      <c r="DZ12" s="10">
        <v>0</v>
      </c>
      <c r="EA12" s="10">
        <v>0</v>
      </c>
      <c r="EB12" s="10">
        <v>0</v>
      </c>
      <c r="EC12" s="10">
        <v>0</v>
      </c>
      <c r="ED12" s="10">
        <v>0</v>
      </c>
      <c r="EE12" s="10">
        <v>0</v>
      </c>
      <c r="EF12" s="10">
        <v>0</v>
      </c>
    </row>
    <row r="13" spans="2:136">
      <c r="D13" s="10" t="s">
        <v>909</v>
      </c>
      <c r="E13" s="135" t="s">
        <v>89</v>
      </c>
      <c r="F13" s="135">
        <v>0.46778128000000002</v>
      </c>
      <c r="G13" s="10">
        <v>101208</v>
      </c>
      <c r="I13" s="88">
        <f>VLOOKUP(D13,[13]Analysis!$E$57:$H$72,4,FALSE)</f>
        <v>1694.9406224230111</v>
      </c>
      <c r="J13" s="10" t="s">
        <v>900</v>
      </c>
      <c r="K13" s="130">
        <f>VLOOKUP(D13,[13]Analysis!$E$57:$H$72,3,FALSE)</f>
        <v>24.854928977272724</v>
      </c>
      <c r="L13" s="10" t="s">
        <v>900</v>
      </c>
      <c r="M13" s="10" t="s">
        <v>72</v>
      </c>
      <c r="N13" s="10" t="s">
        <v>90</v>
      </c>
      <c r="O13" s="10" t="s">
        <v>901</v>
      </c>
      <c r="P13" s="10" t="s">
        <v>902</v>
      </c>
      <c r="Q13" s="10" t="s">
        <v>903</v>
      </c>
      <c r="S13" s="10" t="s">
        <v>910</v>
      </c>
      <c r="T13" s="10" t="s">
        <v>911</v>
      </c>
      <c r="U13" s="10" t="s">
        <v>911</v>
      </c>
      <c r="W13" s="10" t="s">
        <v>83</v>
      </c>
      <c r="X13" s="10" t="s">
        <v>72</v>
      </c>
      <c r="Y13" s="10" t="s">
        <v>83</v>
      </c>
      <c r="Z13" s="10" t="s">
        <v>72</v>
      </c>
      <c r="AB13" s="112" t="s">
        <v>906</v>
      </c>
      <c r="AC13" s="153">
        <f>VLOOKUP(D13,'[14]ROC dates'!$A$2:$J$170,10,FALSE)</f>
        <v>47527</v>
      </c>
      <c r="AE13" s="10"/>
      <c r="AG13" s="10" t="s">
        <v>907</v>
      </c>
      <c r="AH13" s="38" t="s">
        <v>908</v>
      </c>
      <c r="AI13" s="95">
        <v>1</v>
      </c>
      <c r="AJ13" s="10" t="s">
        <v>80</v>
      </c>
      <c r="AK13" s="38"/>
      <c r="AL13" s="38"/>
      <c r="AM13" s="10"/>
      <c r="AN13" s="10"/>
      <c r="AP13" s="10">
        <v>0</v>
      </c>
      <c r="AQ13" s="10">
        <v>0</v>
      </c>
      <c r="AR13" s="10">
        <v>0</v>
      </c>
      <c r="AS13" s="10">
        <v>0</v>
      </c>
      <c r="AT13" s="10">
        <v>0</v>
      </c>
      <c r="AU13" s="10">
        <v>0</v>
      </c>
      <c r="AV13" s="10">
        <v>0</v>
      </c>
      <c r="AW13" s="10">
        <v>0</v>
      </c>
      <c r="AX13" s="10">
        <v>0</v>
      </c>
      <c r="AY13" s="10">
        <v>0</v>
      </c>
      <c r="AZ13" s="10">
        <v>0</v>
      </c>
      <c r="BA13" s="10">
        <v>0</v>
      </c>
      <c r="BC13" s="10">
        <v>0</v>
      </c>
      <c r="BD13" s="10">
        <v>0</v>
      </c>
      <c r="BE13" s="10">
        <v>0</v>
      </c>
      <c r="BF13" s="10">
        <v>0</v>
      </c>
      <c r="BG13" s="10">
        <v>0</v>
      </c>
      <c r="BH13" s="10">
        <v>0</v>
      </c>
      <c r="BI13" s="10">
        <v>0</v>
      </c>
      <c r="BJ13" s="10">
        <v>0</v>
      </c>
      <c r="BK13" s="10">
        <v>0</v>
      </c>
      <c r="BL13" s="10">
        <v>0</v>
      </c>
      <c r="BM13" s="10">
        <v>0</v>
      </c>
      <c r="BN13" s="10">
        <v>0</v>
      </c>
      <c r="BP13" s="88">
        <f t="shared" ref="BP13:BP43" si="1">DL13/12</f>
        <v>451.30685714285715</v>
      </c>
      <c r="BQ13" s="88">
        <f t="shared" ref="BQ13:CA27" si="2">BP13</f>
        <v>451.30685714285715</v>
      </c>
      <c r="BR13" s="88">
        <f t="shared" si="2"/>
        <v>451.30685714285715</v>
      </c>
      <c r="BS13" s="88">
        <f t="shared" si="2"/>
        <v>451.30685714285715</v>
      </c>
      <c r="BT13" s="88">
        <f t="shared" si="2"/>
        <v>451.30685714285715</v>
      </c>
      <c r="BU13" s="88">
        <f t="shared" si="2"/>
        <v>451.30685714285715</v>
      </c>
      <c r="BV13" s="88">
        <f t="shared" si="2"/>
        <v>451.30685714285715</v>
      </c>
      <c r="BW13" s="88">
        <f t="shared" si="2"/>
        <v>451.30685714285715</v>
      </c>
      <c r="BX13" s="88">
        <f t="shared" si="2"/>
        <v>451.30685714285715</v>
      </c>
      <c r="BY13" s="88">
        <f t="shared" si="2"/>
        <v>451.30685714285715</v>
      </c>
      <c r="BZ13" s="88">
        <f t="shared" si="2"/>
        <v>451.30685714285715</v>
      </c>
      <c r="CA13" s="88">
        <f t="shared" si="2"/>
        <v>451.30685714285715</v>
      </c>
      <c r="CC13" s="10">
        <v>0</v>
      </c>
      <c r="CD13" s="10">
        <v>0</v>
      </c>
      <c r="CE13" s="10">
        <v>0</v>
      </c>
      <c r="CF13" s="10">
        <v>0</v>
      </c>
      <c r="CG13" s="10">
        <v>0</v>
      </c>
      <c r="CH13" s="10">
        <v>0</v>
      </c>
      <c r="CI13" s="10">
        <v>0</v>
      </c>
      <c r="CJ13" s="10">
        <v>0</v>
      </c>
      <c r="CK13" s="10">
        <v>0</v>
      </c>
      <c r="CL13" s="10">
        <v>0</v>
      </c>
      <c r="CM13" s="10">
        <v>0</v>
      </c>
      <c r="CN13" s="10">
        <v>0</v>
      </c>
      <c r="CP13" s="10">
        <v>0</v>
      </c>
      <c r="CQ13" s="10">
        <v>0</v>
      </c>
      <c r="CR13" s="10">
        <v>0</v>
      </c>
      <c r="CS13" s="10">
        <v>0</v>
      </c>
      <c r="CT13" s="10">
        <v>0</v>
      </c>
      <c r="CU13" s="10">
        <v>0</v>
      </c>
      <c r="CV13" s="10">
        <v>0</v>
      </c>
      <c r="CW13" s="10">
        <v>0</v>
      </c>
      <c r="CX13" s="10">
        <v>0</v>
      </c>
      <c r="CY13" s="10">
        <v>0</v>
      </c>
      <c r="DA13" s="10">
        <v>0</v>
      </c>
      <c r="DB13" s="10">
        <v>0</v>
      </c>
      <c r="DC13" s="10">
        <v>0</v>
      </c>
      <c r="DD13" s="10">
        <v>0</v>
      </c>
      <c r="DE13" s="10">
        <v>0</v>
      </c>
      <c r="DF13" s="10">
        <v>0</v>
      </c>
      <c r="DG13" s="10">
        <v>0</v>
      </c>
      <c r="DH13" s="10">
        <v>0</v>
      </c>
      <c r="DI13" s="10">
        <v>0</v>
      </c>
      <c r="DJ13" s="10">
        <v>0</v>
      </c>
      <c r="DL13" s="88">
        <f>VLOOKUP($D13,'[15]3. Total capacity'!$C$9:$Q$48,6,FALSE)</f>
        <v>5415.6822857142861</v>
      </c>
      <c r="DM13" s="88">
        <f>VLOOKUP($D13,'[15]3. Total capacity'!$C$9:$Q$48,7,FALSE)</f>
        <v>5415.6822857142861</v>
      </c>
      <c r="DN13" s="88">
        <f>VLOOKUP($D13,'[15]3. Total capacity'!$C$9:$Q$48,8,FALSE)</f>
        <v>5415.6822857142861</v>
      </c>
      <c r="DO13" s="88">
        <f>VLOOKUP($D13,'[15]3. Total capacity'!$C$9:$Q$48,9,FALSE)</f>
        <v>5415.6822857142861</v>
      </c>
      <c r="DP13" s="88">
        <f>VLOOKUP($D13,'[15]3. Total capacity'!$C$9:$Q$48,10,FALSE)</f>
        <v>5415.6822857142861</v>
      </c>
      <c r="DQ13" s="88">
        <f>VLOOKUP($D13,'[15]3. Total capacity'!$C$9:$Q$48,11,FALSE)</f>
        <v>4844.0365484363065</v>
      </c>
      <c r="DR13" s="88">
        <f>VLOOKUP($D13,'[15]3. Total capacity'!$C$9:$Q$48,12,FALSE)</f>
        <v>0</v>
      </c>
      <c r="DS13" s="88">
        <f>VLOOKUP($D13,'[15]3. Total capacity'!$C$9:$Q$48,13,FALSE)</f>
        <v>0</v>
      </c>
      <c r="DT13" s="88">
        <f>VLOOKUP($D13,'[15]3. Total capacity'!$C$9:$Q$48,14,FALSE)</f>
        <v>0</v>
      </c>
      <c r="DU13" s="88">
        <f>VLOOKUP($D13,'[15]3. Total capacity'!$C$9:$Q$48,15,FALSE)</f>
        <v>0</v>
      </c>
      <c r="DW13" s="10">
        <v>0</v>
      </c>
      <c r="DX13" s="10">
        <v>0</v>
      </c>
      <c r="DY13" s="10">
        <v>0</v>
      </c>
      <c r="DZ13" s="10">
        <v>0</v>
      </c>
      <c r="EA13" s="10">
        <v>0</v>
      </c>
      <c r="EB13" s="10">
        <v>0</v>
      </c>
      <c r="EC13" s="10">
        <v>0</v>
      </c>
      <c r="ED13" s="10">
        <v>0</v>
      </c>
      <c r="EE13" s="10">
        <v>0</v>
      </c>
      <c r="EF13" s="10">
        <v>0</v>
      </c>
    </row>
    <row r="14" spans="2:136">
      <c r="D14" s="10" t="s">
        <v>912</v>
      </c>
      <c r="E14" s="135" t="s">
        <v>115</v>
      </c>
      <c r="F14" s="135">
        <v>-0.99561412999999999</v>
      </c>
      <c r="G14" s="10">
        <v>102480</v>
      </c>
      <c r="I14" s="88">
        <f>VLOOKUP(D14,[13]Analysis!$E$57:$H$72,4,FALSE)</f>
        <v>11413.860437800042</v>
      </c>
      <c r="J14" s="10" t="s">
        <v>900</v>
      </c>
      <c r="K14" s="130">
        <f>VLOOKUP(D14,[13]Analysis!$E$57:$H$72,3,FALSE)</f>
        <v>23.682861643835615</v>
      </c>
      <c r="L14" s="10" t="s">
        <v>900</v>
      </c>
      <c r="M14" s="10" t="s">
        <v>72</v>
      </c>
      <c r="N14" s="10" t="s">
        <v>90</v>
      </c>
      <c r="O14" s="10" t="s">
        <v>901</v>
      </c>
      <c r="P14" s="10" t="s">
        <v>902</v>
      </c>
      <c r="Q14" s="10" t="s">
        <v>903</v>
      </c>
      <c r="S14" s="10" t="s">
        <v>904</v>
      </c>
      <c r="T14" s="10" t="s">
        <v>905</v>
      </c>
      <c r="U14" s="10" t="s">
        <v>905</v>
      </c>
      <c r="W14" s="10" t="s">
        <v>83</v>
      </c>
      <c r="X14" s="10" t="s">
        <v>72</v>
      </c>
      <c r="Y14" s="10" t="s">
        <v>83</v>
      </c>
      <c r="Z14" s="10" t="s">
        <v>72</v>
      </c>
      <c r="AB14" s="112" t="s">
        <v>906</v>
      </c>
      <c r="AC14" s="153">
        <f>VLOOKUP(D14,'[14]ROC dates'!$A$2:$J$170,10,FALSE)</f>
        <v>46477</v>
      </c>
      <c r="AE14" s="10"/>
      <c r="AG14" s="10" t="s">
        <v>907</v>
      </c>
      <c r="AH14" s="38" t="s">
        <v>908</v>
      </c>
      <c r="AI14" s="95">
        <v>1</v>
      </c>
      <c r="AJ14" s="10" t="s">
        <v>80</v>
      </c>
      <c r="AK14" s="38"/>
      <c r="AL14" s="38"/>
      <c r="AM14" s="10"/>
      <c r="AN14" s="10"/>
      <c r="AP14" s="10">
        <v>0</v>
      </c>
      <c r="AQ14" s="10">
        <v>0</v>
      </c>
      <c r="AR14" s="10">
        <v>0</v>
      </c>
      <c r="AS14" s="10">
        <v>0</v>
      </c>
      <c r="AT14" s="10">
        <v>0</v>
      </c>
      <c r="AU14" s="10">
        <v>0</v>
      </c>
      <c r="AV14" s="10">
        <v>0</v>
      </c>
      <c r="AW14" s="10">
        <v>0</v>
      </c>
      <c r="AX14" s="10">
        <v>0</v>
      </c>
      <c r="AY14" s="10">
        <v>0</v>
      </c>
      <c r="AZ14" s="10">
        <v>0</v>
      </c>
      <c r="BA14" s="10">
        <v>0</v>
      </c>
      <c r="BC14" s="10">
        <v>0</v>
      </c>
      <c r="BD14" s="10">
        <v>0</v>
      </c>
      <c r="BE14" s="10">
        <v>0</v>
      </c>
      <c r="BF14" s="10">
        <v>0</v>
      </c>
      <c r="BG14" s="10">
        <v>0</v>
      </c>
      <c r="BH14" s="10">
        <v>0</v>
      </c>
      <c r="BI14" s="10">
        <v>0</v>
      </c>
      <c r="BJ14" s="10">
        <v>0</v>
      </c>
      <c r="BK14" s="10">
        <v>0</v>
      </c>
      <c r="BL14" s="10">
        <v>0</v>
      </c>
      <c r="BM14" s="10">
        <v>0</v>
      </c>
      <c r="BN14" s="10">
        <v>0</v>
      </c>
      <c r="BP14" s="88">
        <f t="shared" si="1"/>
        <v>1882.3571428571424</v>
      </c>
      <c r="BQ14" s="88">
        <f t="shared" si="2"/>
        <v>1882.3571428571424</v>
      </c>
      <c r="BR14" s="88">
        <f t="shared" si="2"/>
        <v>1882.3571428571424</v>
      </c>
      <c r="BS14" s="88">
        <f t="shared" si="2"/>
        <v>1882.3571428571424</v>
      </c>
      <c r="BT14" s="88">
        <f t="shared" si="2"/>
        <v>1882.3571428571424</v>
      </c>
      <c r="BU14" s="88">
        <f t="shared" si="2"/>
        <v>1882.3571428571424</v>
      </c>
      <c r="BV14" s="88">
        <f t="shared" si="2"/>
        <v>1882.3571428571424</v>
      </c>
      <c r="BW14" s="88">
        <f t="shared" si="2"/>
        <v>1882.3571428571424</v>
      </c>
      <c r="BX14" s="88">
        <f t="shared" si="2"/>
        <v>1882.3571428571424</v>
      </c>
      <c r="BY14" s="88">
        <f t="shared" si="2"/>
        <v>1882.3571428571424</v>
      </c>
      <c r="BZ14" s="88">
        <f t="shared" si="2"/>
        <v>1882.3571428571424</v>
      </c>
      <c r="CA14" s="88">
        <f t="shared" si="2"/>
        <v>1882.3571428571424</v>
      </c>
      <c r="CC14" s="10">
        <v>0</v>
      </c>
      <c r="CD14" s="10">
        <v>0</v>
      </c>
      <c r="CE14" s="10">
        <v>0</v>
      </c>
      <c r="CF14" s="10">
        <v>0</v>
      </c>
      <c r="CG14" s="10">
        <v>0</v>
      </c>
      <c r="CH14" s="10">
        <v>0</v>
      </c>
      <c r="CI14" s="10">
        <v>0</v>
      </c>
      <c r="CJ14" s="10">
        <v>0</v>
      </c>
      <c r="CK14" s="10">
        <v>0</v>
      </c>
      <c r="CL14" s="10">
        <v>0</v>
      </c>
      <c r="CM14" s="10">
        <v>0</v>
      </c>
      <c r="CN14" s="10">
        <v>0</v>
      </c>
      <c r="CP14" s="10">
        <v>0</v>
      </c>
      <c r="CQ14" s="10">
        <v>0</v>
      </c>
      <c r="CR14" s="10">
        <v>0</v>
      </c>
      <c r="CS14" s="10">
        <v>0</v>
      </c>
      <c r="CT14" s="10">
        <v>0</v>
      </c>
      <c r="CU14" s="10">
        <v>0</v>
      </c>
      <c r="CV14" s="10">
        <v>0</v>
      </c>
      <c r="CW14" s="10">
        <v>0</v>
      </c>
      <c r="CX14" s="10">
        <v>0</v>
      </c>
      <c r="CY14" s="10">
        <v>0</v>
      </c>
      <c r="DA14" s="10">
        <v>0</v>
      </c>
      <c r="DB14" s="10">
        <v>0</v>
      </c>
      <c r="DC14" s="10">
        <v>0</v>
      </c>
      <c r="DD14" s="10">
        <v>0</v>
      </c>
      <c r="DE14" s="10">
        <v>0</v>
      </c>
      <c r="DF14" s="10">
        <v>0</v>
      </c>
      <c r="DG14" s="10">
        <v>0</v>
      </c>
      <c r="DH14" s="10">
        <v>0</v>
      </c>
      <c r="DI14" s="10">
        <v>0</v>
      </c>
      <c r="DJ14" s="10">
        <v>0</v>
      </c>
      <c r="DL14" s="88">
        <f>VLOOKUP($D14,'[15]3. Total capacity'!$C$9:$Q$48,6,FALSE)</f>
        <v>22588.28571428571</v>
      </c>
      <c r="DM14" s="88">
        <f>VLOOKUP($D14,'[15]3. Total capacity'!$C$9:$Q$48,7,FALSE)</f>
        <v>22588.28571428571</v>
      </c>
      <c r="DN14" s="88">
        <f>VLOOKUP($D14,'[15]3. Total capacity'!$C$9:$Q$48,8,FALSE)</f>
        <v>22588.28571428571</v>
      </c>
      <c r="DO14" s="88">
        <f>VLOOKUP($D14,'[15]3. Total capacity'!$C$9:$Q$48,9,FALSE)</f>
        <v>22588.28571428571</v>
      </c>
      <c r="DP14" s="88">
        <f>VLOOKUP($D14,'[15]3. Total capacity'!$C$9:$Q$48,10,FALSE)</f>
        <v>22588.28571428571</v>
      </c>
      <c r="DQ14" s="88">
        <f>VLOOKUP($D14,'[15]3. Total capacity'!$C$9:$Q$48,11,FALSE)</f>
        <v>22588.28571428571</v>
      </c>
      <c r="DR14" s="88">
        <f>VLOOKUP($D14,'[15]3. Total capacity'!$C$9:$Q$48,12,FALSE)</f>
        <v>22588.28571428571</v>
      </c>
      <c r="DS14" s="88">
        <f>VLOOKUP($D14,'[15]3. Total capacity'!$C$9:$Q$48,13,FALSE)</f>
        <v>22588.28571428571</v>
      </c>
      <c r="DT14" s="88">
        <f>VLOOKUP($D14,'[15]3. Total capacity'!$C$9:$Q$48,14,FALSE)</f>
        <v>22588.28571428571</v>
      </c>
      <c r="DU14" s="88">
        <f>VLOOKUP($D14,'[15]3. Total capacity'!$C$9:$Q$48,15,FALSE)</f>
        <v>22588.28571428571</v>
      </c>
      <c r="DW14" s="10">
        <v>0</v>
      </c>
      <c r="DX14" s="10">
        <v>0</v>
      </c>
      <c r="DY14" s="10">
        <v>0</v>
      </c>
      <c r="DZ14" s="10">
        <v>0</v>
      </c>
      <c r="EA14" s="10">
        <v>0</v>
      </c>
      <c r="EB14" s="10">
        <v>0</v>
      </c>
      <c r="EC14" s="10">
        <v>0</v>
      </c>
      <c r="ED14" s="10">
        <v>0</v>
      </c>
      <c r="EE14" s="10">
        <v>0</v>
      </c>
      <c r="EF14" s="10">
        <v>0</v>
      </c>
    </row>
    <row r="15" spans="2:136">
      <c r="D15" s="10" t="s">
        <v>913</v>
      </c>
      <c r="E15" s="135" t="s">
        <v>119</v>
      </c>
      <c r="F15" s="135">
        <v>1.1083101099999999</v>
      </c>
      <c r="G15" s="10">
        <v>101631</v>
      </c>
      <c r="I15" s="88">
        <f>VLOOKUP(D15,[13]Analysis!$E$57:$H$72,4,FALSE)</f>
        <v>1486.3414520500007</v>
      </c>
      <c r="J15" s="10" t="s">
        <v>900</v>
      </c>
      <c r="K15" s="130">
        <f>VLOOKUP(D15,[13]Analysis!$E$57:$H$72,3,FALSE)</f>
        <v>29.363833333333332</v>
      </c>
      <c r="L15" s="10" t="s">
        <v>900</v>
      </c>
      <c r="M15" s="10" t="s">
        <v>72</v>
      </c>
      <c r="N15" s="10" t="s">
        <v>90</v>
      </c>
      <c r="O15" s="10" t="s">
        <v>901</v>
      </c>
      <c r="P15" s="10" t="s">
        <v>902</v>
      </c>
      <c r="Q15" s="10" t="s">
        <v>903</v>
      </c>
      <c r="S15" s="10" t="s">
        <v>910</v>
      </c>
      <c r="T15" s="10" t="s">
        <v>911</v>
      </c>
      <c r="U15" s="10" t="s">
        <v>911</v>
      </c>
      <c r="W15" s="10" t="s">
        <v>83</v>
      </c>
      <c r="X15" s="10" t="s">
        <v>72</v>
      </c>
      <c r="Y15" s="10" t="s">
        <v>83</v>
      </c>
      <c r="Z15" s="10" t="s">
        <v>72</v>
      </c>
      <c r="AB15" s="112" t="s">
        <v>906</v>
      </c>
      <c r="AC15" s="153">
        <f>VLOOKUP(D15,'[14]ROC dates'!$A$2:$J$170,10,FALSE)</f>
        <v>46477</v>
      </c>
      <c r="AE15" s="10"/>
      <c r="AG15" s="10" t="s">
        <v>907</v>
      </c>
      <c r="AH15" s="38" t="s">
        <v>908</v>
      </c>
      <c r="AI15" s="95">
        <v>1</v>
      </c>
      <c r="AJ15" s="10" t="s">
        <v>80</v>
      </c>
      <c r="AK15" s="38"/>
      <c r="AL15" s="38"/>
      <c r="AM15" s="10"/>
      <c r="AN15" s="10"/>
      <c r="AP15" s="10">
        <v>0</v>
      </c>
      <c r="AQ15" s="10">
        <v>0</v>
      </c>
      <c r="AR15" s="10">
        <v>0</v>
      </c>
      <c r="AS15" s="10">
        <v>0</v>
      </c>
      <c r="AT15" s="10">
        <v>0</v>
      </c>
      <c r="AU15" s="10">
        <v>0</v>
      </c>
      <c r="AV15" s="10">
        <v>0</v>
      </c>
      <c r="AW15" s="10">
        <v>0</v>
      </c>
      <c r="AX15" s="10">
        <v>0</v>
      </c>
      <c r="AY15" s="10">
        <v>0</v>
      </c>
      <c r="AZ15" s="10">
        <v>0</v>
      </c>
      <c r="BA15" s="10">
        <v>0</v>
      </c>
      <c r="BC15" s="10">
        <v>0</v>
      </c>
      <c r="BD15" s="10">
        <v>0</v>
      </c>
      <c r="BE15" s="10">
        <v>0</v>
      </c>
      <c r="BF15" s="10">
        <v>0</v>
      </c>
      <c r="BG15" s="10">
        <v>0</v>
      </c>
      <c r="BH15" s="10">
        <v>0</v>
      </c>
      <c r="BI15" s="10">
        <v>0</v>
      </c>
      <c r="BJ15" s="10">
        <v>0</v>
      </c>
      <c r="BK15" s="10">
        <v>0</v>
      </c>
      <c r="BL15" s="10">
        <v>0</v>
      </c>
      <c r="BM15" s="10">
        <v>0</v>
      </c>
      <c r="BN15" s="10">
        <v>0</v>
      </c>
      <c r="BP15" s="88">
        <f t="shared" si="1"/>
        <v>368.62517006802722</v>
      </c>
      <c r="BQ15" s="88">
        <f t="shared" si="2"/>
        <v>368.62517006802722</v>
      </c>
      <c r="BR15" s="88">
        <f t="shared" si="2"/>
        <v>368.62517006802722</v>
      </c>
      <c r="BS15" s="88">
        <f t="shared" si="2"/>
        <v>368.62517006802722</v>
      </c>
      <c r="BT15" s="88">
        <f t="shared" si="2"/>
        <v>368.62517006802722</v>
      </c>
      <c r="BU15" s="88">
        <f t="shared" si="2"/>
        <v>368.62517006802722</v>
      </c>
      <c r="BV15" s="88">
        <f t="shared" si="2"/>
        <v>368.62517006802722</v>
      </c>
      <c r="BW15" s="88">
        <f t="shared" si="2"/>
        <v>368.62517006802722</v>
      </c>
      <c r="BX15" s="88">
        <f t="shared" si="2"/>
        <v>368.62517006802722</v>
      </c>
      <c r="BY15" s="88">
        <f t="shared" si="2"/>
        <v>368.62517006802722</v>
      </c>
      <c r="BZ15" s="88">
        <f t="shared" si="2"/>
        <v>368.62517006802722</v>
      </c>
      <c r="CA15" s="88">
        <f t="shared" si="2"/>
        <v>368.62517006802722</v>
      </c>
      <c r="CC15" s="10">
        <v>0</v>
      </c>
      <c r="CD15" s="10">
        <v>0</v>
      </c>
      <c r="CE15" s="10">
        <v>0</v>
      </c>
      <c r="CF15" s="10">
        <v>0</v>
      </c>
      <c r="CG15" s="10">
        <v>0</v>
      </c>
      <c r="CH15" s="10">
        <v>0</v>
      </c>
      <c r="CI15" s="10">
        <v>0</v>
      </c>
      <c r="CJ15" s="10">
        <v>0</v>
      </c>
      <c r="CK15" s="10">
        <v>0</v>
      </c>
      <c r="CL15" s="10">
        <v>0</v>
      </c>
      <c r="CM15" s="10">
        <v>0</v>
      </c>
      <c r="CN15" s="10">
        <v>0</v>
      </c>
      <c r="CP15" s="10">
        <v>0</v>
      </c>
      <c r="CQ15" s="10">
        <v>0</v>
      </c>
      <c r="CR15" s="10">
        <v>0</v>
      </c>
      <c r="CS15" s="10">
        <v>0</v>
      </c>
      <c r="CT15" s="10">
        <v>0</v>
      </c>
      <c r="CU15" s="10">
        <v>0</v>
      </c>
      <c r="CV15" s="10">
        <v>0</v>
      </c>
      <c r="CW15" s="10">
        <v>0</v>
      </c>
      <c r="CX15" s="10">
        <v>0</v>
      </c>
      <c r="CY15" s="10">
        <v>0</v>
      </c>
      <c r="DA15" s="10">
        <v>0</v>
      </c>
      <c r="DB15" s="10">
        <v>0</v>
      </c>
      <c r="DC15" s="10">
        <v>0</v>
      </c>
      <c r="DD15" s="10">
        <v>0</v>
      </c>
      <c r="DE15" s="10">
        <v>0</v>
      </c>
      <c r="DF15" s="10">
        <v>0</v>
      </c>
      <c r="DG15" s="10">
        <v>0</v>
      </c>
      <c r="DH15" s="10">
        <v>0</v>
      </c>
      <c r="DI15" s="10">
        <v>0</v>
      </c>
      <c r="DJ15" s="10">
        <v>0</v>
      </c>
      <c r="DL15" s="88">
        <f>VLOOKUP($D15,'[15]3. Total capacity'!$C$9:$Q$48,6,FALSE)</f>
        <v>4423.5020408163264</v>
      </c>
      <c r="DM15" s="88">
        <f>VLOOKUP($D15,'[15]3. Total capacity'!$C$9:$Q$48,7,FALSE)</f>
        <v>4423.5020408163264</v>
      </c>
      <c r="DN15" s="88">
        <f>VLOOKUP($D15,'[15]3. Total capacity'!$C$9:$Q$48,8,FALSE)</f>
        <v>4423.5020408163264</v>
      </c>
      <c r="DO15" s="88">
        <f>VLOOKUP($D15,'[15]3. Total capacity'!$C$9:$Q$48,9,FALSE)</f>
        <v>4423.5020408163264</v>
      </c>
      <c r="DP15" s="88">
        <f>VLOOKUP($D15,'[15]3. Total capacity'!$C$9:$Q$48,10,FALSE)</f>
        <v>4423.5020408163264</v>
      </c>
      <c r="DQ15" s="88">
        <f>VLOOKUP($D15,'[15]3. Total capacity'!$C$9:$Q$48,11,FALSE)</f>
        <v>5205.2</v>
      </c>
      <c r="DR15" s="88">
        <f>VLOOKUP($D15,'[15]3. Total capacity'!$C$9:$Q$48,12,FALSE)</f>
        <v>0</v>
      </c>
      <c r="DS15" s="88">
        <f>VLOOKUP($D15,'[15]3. Total capacity'!$C$9:$Q$48,13,FALSE)</f>
        <v>0</v>
      </c>
      <c r="DT15" s="88">
        <f>VLOOKUP($D15,'[15]3. Total capacity'!$C$9:$Q$48,14,FALSE)</f>
        <v>0</v>
      </c>
      <c r="DU15" s="88">
        <f>VLOOKUP($D15,'[15]3. Total capacity'!$C$9:$Q$48,15,FALSE)</f>
        <v>0</v>
      </c>
      <c r="DW15" s="10">
        <v>0</v>
      </c>
      <c r="DX15" s="10">
        <v>0</v>
      </c>
      <c r="DY15" s="10">
        <v>0</v>
      </c>
      <c r="DZ15" s="10">
        <v>0</v>
      </c>
      <c r="EA15" s="10">
        <v>0</v>
      </c>
      <c r="EB15" s="10">
        <v>0</v>
      </c>
      <c r="EC15" s="10">
        <v>0</v>
      </c>
      <c r="ED15" s="10">
        <v>0</v>
      </c>
      <c r="EE15" s="10">
        <v>0</v>
      </c>
      <c r="EF15" s="10">
        <v>0</v>
      </c>
    </row>
    <row r="16" spans="2:136">
      <c r="D16" s="10" t="s">
        <v>914</v>
      </c>
      <c r="E16" s="135" t="s">
        <v>165</v>
      </c>
      <c r="F16" s="135">
        <v>-0.58901570000000003</v>
      </c>
      <c r="G16" s="10">
        <v>107426</v>
      </c>
      <c r="I16" s="88">
        <f>VLOOKUP(D16,[13]Analysis!$E$57:$H$72,4,FALSE)</f>
        <v>3354.1361688514307</v>
      </c>
      <c r="J16" s="10" t="s">
        <v>900</v>
      </c>
      <c r="K16" s="130">
        <f>VLOOKUP(D16,[13]Analysis!$E$57:$H$72,3,FALSE)</f>
        <v>26.818371428571446</v>
      </c>
      <c r="L16" s="10" t="s">
        <v>900</v>
      </c>
      <c r="M16" s="10" t="s">
        <v>72</v>
      </c>
      <c r="N16" s="10" t="s">
        <v>90</v>
      </c>
      <c r="O16" s="10" t="s">
        <v>901</v>
      </c>
      <c r="P16" s="10" t="s">
        <v>902</v>
      </c>
      <c r="Q16" s="10" t="s">
        <v>903</v>
      </c>
      <c r="S16" s="10" t="s">
        <v>904</v>
      </c>
      <c r="T16" s="10" t="s">
        <v>905</v>
      </c>
      <c r="U16" s="10" t="s">
        <v>905</v>
      </c>
      <c r="W16" s="10" t="s">
        <v>83</v>
      </c>
      <c r="X16" s="10" t="s">
        <v>72</v>
      </c>
      <c r="Y16" s="10" t="s">
        <v>83</v>
      </c>
      <c r="Z16" s="10" t="s">
        <v>72</v>
      </c>
      <c r="AB16" s="112" t="s">
        <v>906</v>
      </c>
      <c r="AC16" s="153">
        <f>VLOOKUP(D16,'[14]ROC dates'!$A$2:$J$170,10,FALSE)</f>
        <v>48835</v>
      </c>
      <c r="AE16" s="10"/>
      <c r="AG16" s="10" t="s">
        <v>907</v>
      </c>
      <c r="AH16" s="38" t="s">
        <v>908</v>
      </c>
      <c r="AI16" s="95">
        <v>1</v>
      </c>
      <c r="AJ16" s="10" t="s">
        <v>80</v>
      </c>
      <c r="AK16" s="38"/>
      <c r="AL16" s="38"/>
      <c r="AM16" s="10"/>
      <c r="AN16" s="10"/>
      <c r="AP16" s="10">
        <v>0</v>
      </c>
      <c r="AQ16" s="10">
        <v>0</v>
      </c>
      <c r="AR16" s="10">
        <v>0</v>
      </c>
      <c r="AS16" s="10">
        <v>0</v>
      </c>
      <c r="AT16" s="10">
        <v>0</v>
      </c>
      <c r="AU16" s="10">
        <v>0</v>
      </c>
      <c r="AV16" s="10">
        <v>0</v>
      </c>
      <c r="AW16" s="10">
        <v>0</v>
      </c>
      <c r="AX16" s="10">
        <v>0</v>
      </c>
      <c r="AY16" s="10">
        <v>0</v>
      </c>
      <c r="AZ16" s="10">
        <v>0</v>
      </c>
      <c r="BA16" s="10">
        <v>0</v>
      </c>
      <c r="BC16" s="10">
        <v>0</v>
      </c>
      <c r="BD16" s="10">
        <v>0</v>
      </c>
      <c r="BE16" s="10">
        <v>0</v>
      </c>
      <c r="BF16" s="10">
        <v>0</v>
      </c>
      <c r="BG16" s="10">
        <v>0</v>
      </c>
      <c r="BH16" s="10">
        <v>0</v>
      </c>
      <c r="BI16" s="10">
        <v>0</v>
      </c>
      <c r="BJ16" s="10">
        <v>0</v>
      </c>
      <c r="BK16" s="10">
        <v>0</v>
      </c>
      <c r="BL16" s="10">
        <v>0</v>
      </c>
      <c r="BM16" s="10">
        <v>0</v>
      </c>
      <c r="BN16" s="10">
        <v>0</v>
      </c>
      <c r="BP16" s="88">
        <f t="shared" si="1"/>
        <v>739.67771428571416</v>
      </c>
      <c r="BQ16" s="88">
        <f t="shared" si="2"/>
        <v>739.67771428571416</v>
      </c>
      <c r="BR16" s="88">
        <f t="shared" si="2"/>
        <v>739.67771428571416</v>
      </c>
      <c r="BS16" s="88">
        <f t="shared" si="2"/>
        <v>739.67771428571416</v>
      </c>
      <c r="BT16" s="88">
        <f t="shared" si="2"/>
        <v>739.67771428571416</v>
      </c>
      <c r="BU16" s="88">
        <f t="shared" si="2"/>
        <v>739.67771428571416</v>
      </c>
      <c r="BV16" s="88">
        <f t="shared" si="2"/>
        <v>739.67771428571416</v>
      </c>
      <c r="BW16" s="88">
        <f t="shared" si="2"/>
        <v>739.67771428571416</v>
      </c>
      <c r="BX16" s="88">
        <f t="shared" si="2"/>
        <v>739.67771428571416</v>
      </c>
      <c r="BY16" s="88">
        <f t="shared" si="2"/>
        <v>739.67771428571416</v>
      </c>
      <c r="BZ16" s="88">
        <f t="shared" si="2"/>
        <v>739.67771428571416</v>
      </c>
      <c r="CA16" s="88">
        <f t="shared" si="2"/>
        <v>739.67771428571416</v>
      </c>
      <c r="CC16" s="10">
        <v>0</v>
      </c>
      <c r="CD16" s="10">
        <v>0</v>
      </c>
      <c r="CE16" s="10">
        <v>0</v>
      </c>
      <c r="CF16" s="10">
        <v>0</v>
      </c>
      <c r="CG16" s="10">
        <v>0</v>
      </c>
      <c r="CH16" s="10">
        <v>0</v>
      </c>
      <c r="CI16" s="10">
        <v>0</v>
      </c>
      <c r="CJ16" s="10">
        <v>0</v>
      </c>
      <c r="CK16" s="10">
        <v>0</v>
      </c>
      <c r="CL16" s="10">
        <v>0</v>
      </c>
      <c r="CM16" s="10">
        <v>0</v>
      </c>
      <c r="CN16" s="10">
        <v>0</v>
      </c>
      <c r="CP16" s="10">
        <v>0</v>
      </c>
      <c r="CQ16" s="10">
        <v>0</v>
      </c>
      <c r="CR16" s="10">
        <v>0</v>
      </c>
      <c r="CS16" s="10">
        <v>0</v>
      </c>
      <c r="CT16" s="10">
        <v>0</v>
      </c>
      <c r="CU16" s="10">
        <v>0</v>
      </c>
      <c r="CV16" s="10">
        <v>0</v>
      </c>
      <c r="CW16" s="10">
        <v>0</v>
      </c>
      <c r="CX16" s="10">
        <v>0</v>
      </c>
      <c r="CY16" s="10">
        <v>0</v>
      </c>
      <c r="DA16" s="10">
        <v>0</v>
      </c>
      <c r="DB16" s="10">
        <v>0</v>
      </c>
      <c r="DC16" s="10">
        <v>0</v>
      </c>
      <c r="DD16" s="10">
        <v>0</v>
      </c>
      <c r="DE16" s="10">
        <v>0</v>
      </c>
      <c r="DF16" s="10">
        <v>0</v>
      </c>
      <c r="DG16" s="10">
        <v>0</v>
      </c>
      <c r="DH16" s="10">
        <v>0</v>
      </c>
      <c r="DI16" s="10">
        <v>0</v>
      </c>
      <c r="DJ16" s="10">
        <v>0</v>
      </c>
      <c r="DL16" s="88">
        <f>VLOOKUP($D16,'[15]3. Total capacity'!$C$9:$Q$48,6,FALSE)</f>
        <v>8876.1325714285704</v>
      </c>
      <c r="DM16" s="88">
        <f>VLOOKUP($D16,'[15]3. Total capacity'!$C$9:$Q$48,7,FALSE)</f>
        <v>8876.1325714285704</v>
      </c>
      <c r="DN16" s="88">
        <f>VLOOKUP($D16,'[15]3. Total capacity'!$C$9:$Q$48,8,FALSE)</f>
        <v>8876.1325714285704</v>
      </c>
      <c r="DO16" s="88">
        <f>VLOOKUP($D16,'[15]3. Total capacity'!$C$9:$Q$48,9,FALSE)</f>
        <v>8876.1325714285704</v>
      </c>
      <c r="DP16" s="88">
        <f>VLOOKUP($D16,'[15]3. Total capacity'!$C$9:$Q$48,10,FALSE)</f>
        <v>8876.1325714285704</v>
      </c>
      <c r="DQ16" s="88">
        <f>VLOOKUP($D16,'[15]3. Total capacity'!$C$9:$Q$48,11,FALSE)</f>
        <v>8876.1325714285704</v>
      </c>
      <c r="DR16" s="88">
        <f>VLOOKUP($D16,'[15]3. Total capacity'!$C$9:$Q$48,12,FALSE)</f>
        <v>8876.1325714285704</v>
      </c>
      <c r="DS16" s="88">
        <f>VLOOKUP($D16,'[15]3. Total capacity'!$C$9:$Q$48,13,FALSE)</f>
        <v>8876.1325714285704</v>
      </c>
      <c r="DT16" s="88">
        <f>VLOOKUP($D16,'[15]3. Total capacity'!$C$9:$Q$48,14,FALSE)</f>
        <v>8876.1325714285704</v>
      </c>
      <c r="DU16" s="88">
        <f>VLOOKUP($D16,'[15]3. Total capacity'!$C$9:$Q$48,15,FALSE)</f>
        <v>8876.1325714285704</v>
      </c>
      <c r="DW16" s="10">
        <v>0</v>
      </c>
      <c r="DX16" s="10">
        <v>0</v>
      </c>
      <c r="DY16" s="10">
        <v>0</v>
      </c>
      <c r="DZ16" s="10">
        <v>0</v>
      </c>
      <c r="EA16" s="10">
        <v>0</v>
      </c>
      <c r="EB16" s="10">
        <v>0</v>
      </c>
      <c r="EC16" s="10">
        <v>0</v>
      </c>
      <c r="ED16" s="10">
        <v>0</v>
      </c>
      <c r="EE16" s="10">
        <v>0</v>
      </c>
      <c r="EF16" s="10">
        <v>0</v>
      </c>
    </row>
    <row r="17" spans="4:136">
      <c r="D17" s="10" t="s">
        <v>915</v>
      </c>
      <c r="E17" s="135" t="s">
        <v>169</v>
      </c>
      <c r="F17" s="135">
        <v>-1.4740771399999999</v>
      </c>
      <c r="G17" s="10">
        <v>101246</v>
      </c>
      <c r="I17" s="88">
        <f>VLOOKUP(D17,[13]Analysis!$E$57:$H$72,4,FALSE)</f>
        <v>1054.303943888372</v>
      </c>
      <c r="J17" s="10" t="s">
        <v>900</v>
      </c>
      <c r="K17" s="130">
        <f>VLOOKUP(D17,[13]Analysis!$E$57:$H$72,3,FALSE)</f>
        <v>26.831441860465109</v>
      </c>
      <c r="L17" s="10" t="s">
        <v>900</v>
      </c>
      <c r="M17" s="10" t="s">
        <v>72</v>
      </c>
      <c r="N17" s="10" t="s">
        <v>90</v>
      </c>
      <c r="O17" s="10" t="s">
        <v>901</v>
      </c>
      <c r="P17" s="10" t="s">
        <v>902</v>
      </c>
      <c r="Q17" s="10" t="s">
        <v>903</v>
      </c>
      <c r="S17" s="10" t="s">
        <v>910</v>
      </c>
      <c r="T17" s="10" t="s">
        <v>911</v>
      </c>
      <c r="U17" s="10" t="s">
        <v>911</v>
      </c>
      <c r="W17" s="10" t="s">
        <v>83</v>
      </c>
      <c r="X17" s="10" t="s">
        <v>72</v>
      </c>
      <c r="Y17" s="10" t="s">
        <v>83</v>
      </c>
      <c r="Z17" s="10" t="s">
        <v>72</v>
      </c>
      <c r="AB17" s="112" t="s">
        <v>906</v>
      </c>
      <c r="AC17" s="153">
        <f>VLOOKUP(D17,'[14]ROC dates'!$A$2:$J$170,10,FALSE)</f>
        <v>46477</v>
      </c>
      <c r="AE17" s="10"/>
      <c r="AG17" s="10" t="s">
        <v>907</v>
      </c>
      <c r="AH17" s="38" t="s">
        <v>908</v>
      </c>
      <c r="AI17" s="84">
        <v>1</v>
      </c>
      <c r="AJ17" s="10" t="s">
        <v>80</v>
      </c>
      <c r="AK17" s="38"/>
      <c r="AL17" s="38"/>
      <c r="AM17" s="10"/>
      <c r="AN17" s="10"/>
      <c r="AP17" s="10">
        <v>0</v>
      </c>
      <c r="AQ17" s="10">
        <v>0</v>
      </c>
      <c r="AR17" s="10">
        <v>0</v>
      </c>
      <c r="AS17" s="10">
        <v>0</v>
      </c>
      <c r="AT17" s="10">
        <v>0</v>
      </c>
      <c r="AU17" s="10">
        <v>0</v>
      </c>
      <c r="AV17" s="10">
        <v>0</v>
      </c>
      <c r="AW17" s="10">
        <v>0</v>
      </c>
      <c r="AX17" s="10">
        <v>0</v>
      </c>
      <c r="AY17" s="10">
        <v>0</v>
      </c>
      <c r="AZ17" s="10">
        <v>0</v>
      </c>
      <c r="BA17" s="10">
        <v>0</v>
      </c>
      <c r="BC17" s="10">
        <v>0</v>
      </c>
      <c r="BD17" s="10">
        <v>0</v>
      </c>
      <c r="BE17" s="10">
        <v>0</v>
      </c>
      <c r="BF17" s="10">
        <v>0</v>
      </c>
      <c r="BG17" s="10">
        <v>0</v>
      </c>
      <c r="BH17" s="10">
        <v>0</v>
      </c>
      <c r="BI17" s="10">
        <v>0</v>
      </c>
      <c r="BJ17" s="10">
        <v>0</v>
      </c>
      <c r="BK17" s="10">
        <v>0</v>
      </c>
      <c r="BL17" s="10">
        <v>0</v>
      </c>
      <c r="BM17" s="10">
        <v>0</v>
      </c>
      <c r="BN17" s="10">
        <v>0</v>
      </c>
      <c r="BP17" s="88">
        <f t="shared" si="1"/>
        <v>390.02857142857147</v>
      </c>
      <c r="BQ17" s="88">
        <f t="shared" si="2"/>
        <v>390.02857142857147</v>
      </c>
      <c r="BR17" s="88">
        <f t="shared" si="2"/>
        <v>390.02857142857147</v>
      </c>
      <c r="BS17" s="88">
        <f t="shared" si="2"/>
        <v>390.02857142857147</v>
      </c>
      <c r="BT17" s="88">
        <f t="shared" si="2"/>
        <v>390.02857142857147</v>
      </c>
      <c r="BU17" s="88">
        <f t="shared" si="2"/>
        <v>390.02857142857147</v>
      </c>
      <c r="BV17" s="88">
        <f t="shared" si="2"/>
        <v>390.02857142857147</v>
      </c>
      <c r="BW17" s="88">
        <f t="shared" si="2"/>
        <v>390.02857142857147</v>
      </c>
      <c r="BX17" s="88">
        <f t="shared" si="2"/>
        <v>390.02857142857147</v>
      </c>
      <c r="BY17" s="88">
        <f t="shared" si="2"/>
        <v>390.02857142857147</v>
      </c>
      <c r="BZ17" s="88">
        <f t="shared" si="2"/>
        <v>390.02857142857147</v>
      </c>
      <c r="CA17" s="88">
        <f t="shared" si="2"/>
        <v>390.02857142857147</v>
      </c>
      <c r="CC17" s="10">
        <v>0</v>
      </c>
      <c r="CD17" s="10">
        <v>0</v>
      </c>
      <c r="CE17" s="10">
        <v>0</v>
      </c>
      <c r="CF17" s="10">
        <v>0</v>
      </c>
      <c r="CG17" s="10">
        <v>0</v>
      </c>
      <c r="CH17" s="10">
        <v>0</v>
      </c>
      <c r="CI17" s="10">
        <v>0</v>
      </c>
      <c r="CJ17" s="10">
        <v>0</v>
      </c>
      <c r="CK17" s="10">
        <v>0</v>
      </c>
      <c r="CL17" s="10">
        <v>0</v>
      </c>
      <c r="CM17" s="10">
        <v>0</v>
      </c>
      <c r="CN17" s="10">
        <v>0</v>
      </c>
      <c r="CP17" s="10">
        <v>0</v>
      </c>
      <c r="CQ17" s="10">
        <v>0</v>
      </c>
      <c r="CR17" s="10">
        <v>0</v>
      </c>
      <c r="CS17" s="10">
        <v>0</v>
      </c>
      <c r="CT17" s="10">
        <v>0</v>
      </c>
      <c r="CU17" s="10">
        <v>0</v>
      </c>
      <c r="CV17" s="10">
        <v>0</v>
      </c>
      <c r="CW17" s="10">
        <v>0</v>
      </c>
      <c r="CX17" s="10">
        <v>0</v>
      </c>
      <c r="CY17" s="10">
        <v>0</v>
      </c>
      <c r="DA17" s="10">
        <v>0</v>
      </c>
      <c r="DB17" s="10">
        <v>0</v>
      </c>
      <c r="DC17" s="10">
        <v>0</v>
      </c>
      <c r="DD17" s="10">
        <v>0</v>
      </c>
      <c r="DE17" s="10">
        <v>0</v>
      </c>
      <c r="DF17" s="10">
        <v>0</v>
      </c>
      <c r="DG17" s="10">
        <v>0</v>
      </c>
      <c r="DH17" s="10">
        <v>0</v>
      </c>
      <c r="DI17" s="10">
        <v>0</v>
      </c>
      <c r="DJ17" s="10">
        <v>0</v>
      </c>
      <c r="DL17" s="88">
        <f>VLOOKUP($D17,'[15]3. Total capacity'!$C$9:$Q$48,6,FALSE)</f>
        <v>4680.3428571428576</v>
      </c>
      <c r="DM17" s="88">
        <f>VLOOKUP($D17,'[15]3. Total capacity'!$C$9:$Q$48,7,FALSE)</f>
        <v>4680.3428571428576</v>
      </c>
      <c r="DN17" s="88">
        <f>VLOOKUP($D17,'[15]3. Total capacity'!$C$9:$Q$48,8,FALSE)</f>
        <v>4680.3428571428576</v>
      </c>
      <c r="DO17" s="88">
        <f>VLOOKUP($D17,'[15]3. Total capacity'!$C$9:$Q$48,9,FALSE)</f>
        <v>4680.3428571428576</v>
      </c>
      <c r="DP17" s="88">
        <f>VLOOKUP($D17,'[15]3. Total capacity'!$C$9:$Q$48,10,FALSE)</f>
        <v>4680.3428571428576</v>
      </c>
      <c r="DQ17" s="88">
        <f>VLOOKUP($D17,'[15]3. Total capacity'!$C$9:$Q$48,11,FALSE)</f>
        <v>4680.3428571428576</v>
      </c>
      <c r="DR17" s="88">
        <f>VLOOKUP($D17,'[15]3. Total capacity'!$C$9:$Q$48,12,FALSE)</f>
        <v>4680.3428571428576</v>
      </c>
      <c r="DS17" s="88">
        <f>VLOOKUP($D17,'[15]3. Total capacity'!$C$9:$Q$48,13,FALSE)</f>
        <v>4680.3428571428576</v>
      </c>
      <c r="DT17" s="88">
        <f>VLOOKUP($D17,'[15]3. Total capacity'!$C$9:$Q$48,14,FALSE)</f>
        <v>4680.3428571428576</v>
      </c>
      <c r="DU17" s="88">
        <f>VLOOKUP($D17,'[15]3. Total capacity'!$C$9:$Q$48,15,FALSE)</f>
        <v>4680.3428571428576</v>
      </c>
      <c r="DW17" s="10">
        <v>0</v>
      </c>
      <c r="DX17" s="10">
        <v>0</v>
      </c>
      <c r="DY17" s="10">
        <v>0</v>
      </c>
      <c r="DZ17" s="10">
        <v>0</v>
      </c>
      <c r="EA17" s="10">
        <v>0</v>
      </c>
      <c r="EB17" s="10">
        <v>0</v>
      </c>
      <c r="EC17" s="10">
        <v>0</v>
      </c>
      <c r="ED17" s="10">
        <v>0</v>
      </c>
      <c r="EE17" s="10">
        <v>0</v>
      </c>
      <c r="EF17" s="10">
        <v>0</v>
      </c>
    </row>
    <row r="18" spans="4:136">
      <c r="D18" s="10" t="s">
        <v>916</v>
      </c>
      <c r="E18" s="135" t="s">
        <v>171</v>
      </c>
      <c r="F18" s="135">
        <v>-0.16413907</v>
      </c>
      <c r="G18" s="10">
        <v>101905</v>
      </c>
      <c r="I18" s="88">
        <f>VLOOKUP(D18,[13]Analysis!$E$57:$H$72,4,FALSE)</f>
        <v>1780.6759905876304</v>
      </c>
      <c r="J18" s="10" t="s">
        <v>900</v>
      </c>
      <c r="K18" s="130">
        <f>VLOOKUP(D18,[13]Analysis!$E$57:$H$72,3,FALSE)</f>
        <v>28.83489690721651</v>
      </c>
      <c r="L18" s="10" t="s">
        <v>900</v>
      </c>
      <c r="M18" s="10" t="s">
        <v>72</v>
      </c>
      <c r="N18" s="10" t="s">
        <v>172</v>
      </c>
      <c r="O18" s="10" t="s">
        <v>901</v>
      </c>
      <c r="P18" s="10" t="s">
        <v>902</v>
      </c>
      <c r="Q18" s="10" t="s">
        <v>917</v>
      </c>
      <c r="S18" s="10" t="s">
        <v>904</v>
      </c>
      <c r="T18" s="10" t="s">
        <v>905</v>
      </c>
      <c r="U18" s="10" t="s">
        <v>905</v>
      </c>
      <c r="W18" s="10" t="s">
        <v>83</v>
      </c>
      <c r="X18" s="10" t="s">
        <v>72</v>
      </c>
      <c r="Y18" s="10" t="s">
        <v>83</v>
      </c>
      <c r="Z18" s="10" t="s">
        <v>72</v>
      </c>
      <c r="AB18" s="112" t="s">
        <v>906</v>
      </c>
      <c r="AC18" s="153">
        <f>VLOOKUP(D18,'[14]ROC dates'!$A$2:$J$170,10,FALSE)</f>
        <v>46477</v>
      </c>
      <c r="AE18" s="10"/>
      <c r="AG18" s="10" t="s">
        <v>907</v>
      </c>
      <c r="AH18" s="38" t="s">
        <v>908</v>
      </c>
      <c r="AI18" s="84">
        <v>1</v>
      </c>
      <c r="AJ18" s="10" t="s">
        <v>80</v>
      </c>
      <c r="AK18" s="38"/>
      <c r="AL18" s="38"/>
      <c r="AM18" s="10"/>
      <c r="AN18" s="10"/>
      <c r="AP18" s="10">
        <v>0</v>
      </c>
      <c r="AQ18" s="10">
        <v>0</v>
      </c>
      <c r="AR18" s="10">
        <v>0</v>
      </c>
      <c r="AS18" s="10">
        <v>0</v>
      </c>
      <c r="AT18" s="10">
        <v>0</v>
      </c>
      <c r="AU18" s="10">
        <v>0</v>
      </c>
      <c r="AV18" s="10">
        <v>0</v>
      </c>
      <c r="AW18" s="10">
        <v>0</v>
      </c>
      <c r="AX18" s="10">
        <v>0</v>
      </c>
      <c r="AY18" s="10">
        <v>0</v>
      </c>
      <c r="AZ18" s="10">
        <v>0</v>
      </c>
      <c r="BA18" s="10">
        <v>0</v>
      </c>
      <c r="BC18" s="10">
        <v>0</v>
      </c>
      <c r="BD18" s="10">
        <v>0</v>
      </c>
      <c r="BE18" s="10">
        <v>0</v>
      </c>
      <c r="BF18" s="10">
        <v>0</v>
      </c>
      <c r="BG18" s="10">
        <v>0</v>
      </c>
      <c r="BH18" s="10">
        <v>0</v>
      </c>
      <c r="BI18" s="10">
        <v>0</v>
      </c>
      <c r="BJ18" s="10">
        <v>0</v>
      </c>
      <c r="BK18" s="10">
        <v>0</v>
      </c>
      <c r="BL18" s="10">
        <v>0</v>
      </c>
      <c r="BM18" s="10">
        <v>0</v>
      </c>
      <c r="BN18" s="10">
        <v>0</v>
      </c>
      <c r="BP18" s="88">
        <f t="shared" si="1"/>
        <v>360.41666666666669</v>
      </c>
      <c r="BQ18" s="88">
        <f t="shared" si="2"/>
        <v>360.41666666666669</v>
      </c>
      <c r="BR18" s="88">
        <f t="shared" si="2"/>
        <v>360.41666666666669</v>
      </c>
      <c r="BS18" s="88">
        <f t="shared" si="2"/>
        <v>360.41666666666669</v>
      </c>
      <c r="BT18" s="88">
        <f t="shared" si="2"/>
        <v>360.41666666666669</v>
      </c>
      <c r="BU18" s="88">
        <f t="shared" si="2"/>
        <v>360.41666666666669</v>
      </c>
      <c r="BV18" s="88">
        <f t="shared" si="2"/>
        <v>360.41666666666669</v>
      </c>
      <c r="BW18" s="88">
        <f t="shared" si="2"/>
        <v>360.41666666666669</v>
      </c>
      <c r="BX18" s="88">
        <f t="shared" si="2"/>
        <v>360.41666666666669</v>
      </c>
      <c r="BY18" s="88">
        <f t="shared" si="2"/>
        <v>360.41666666666669</v>
      </c>
      <c r="BZ18" s="88">
        <f t="shared" si="2"/>
        <v>360.41666666666669</v>
      </c>
      <c r="CA18" s="88">
        <f t="shared" si="2"/>
        <v>360.41666666666669</v>
      </c>
      <c r="CC18" s="10">
        <v>0</v>
      </c>
      <c r="CD18" s="10">
        <v>0</v>
      </c>
      <c r="CE18" s="10">
        <v>0</v>
      </c>
      <c r="CF18" s="10">
        <v>0</v>
      </c>
      <c r="CG18" s="10">
        <v>0</v>
      </c>
      <c r="CH18" s="10">
        <v>0</v>
      </c>
      <c r="CI18" s="10">
        <v>0</v>
      </c>
      <c r="CJ18" s="10">
        <v>0</v>
      </c>
      <c r="CK18" s="10">
        <v>0</v>
      </c>
      <c r="CL18" s="10">
        <v>0</v>
      </c>
      <c r="CM18" s="10">
        <v>0</v>
      </c>
      <c r="CN18" s="10">
        <v>0</v>
      </c>
      <c r="CP18" s="10">
        <v>0</v>
      </c>
      <c r="CQ18" s="10">
        <v>0</v>
      </c>
      <c r="CR18" s="10">
        <v>0</v>
      </c>
      <c r="CS18" s="10">
        <v>0</v>
      </c>
      <c r="CT18" s="10">
        <v>0</v>
      </c>
      <c r="CU18" s="10">
        <v>0</v>
      </c>
      <c r="CV18" s="10">
        <v>0</v>
      </c>
      <c r="CW18" s="10">
        <v>0</v>
      </c>
      <c r="CX18" s="10">
        <v>0</v>
      </c>
      <c r="CY18" s="10">
        <v>0</v>
      </c>
      <c r="DA18" s="10">
        <v>0</v>
      </c>
      <c r="DB18" s="10">
        <v>0</v>
      </c>
      <c r="DC18" s="10">
        <v>0</v>
      </c>
      <c r="DD18" s="10">
        <v>0</v>
      </c>
      <c r="DE18" s="10">
        <v>0</v>
      </c>
      <c r="DF18" s="10">
        <v>0</v>
      </c>
      <c r="DG18" s="10">
        <v>0</v>
      </c>
      <c r="DH18" s="10">
        <v>0</v>
      </c>
      <c r="DI18" s="10">
        <v>0</v>
      </c>
      <c r="DJ18" s="10">
        <v>0</v>
      </c>
      <c r="DL18" s="88">
        <f>VLOOKUP($D18,'[15]3. Total capacity'!$C$9:$Q$48,6,FALSE)</f>
        <v>4325</v>
      </c>
      <c r="DM18" s="88">
        <f>VLOOKUP($D18,'[15]3. Total capacity'!$C$9:$Q$48,7,FALSE)</f>
        <v>5293</v>
      </c>
      <c r="DN18" s="88">
        <f>VLOOKUP($D18,'[15]3. Total capacity'!$C$9:$Q$48,8,FALSE)</f>
        <v>8000</v>
      </c>
      <c r="DO18" s="88">
        <f>VLOOKUP($D18,'[15]3. Total capacity'!$C$9:$Q$48,9,FALSE)</f>
        <v>8000</v>
      </c>
      <c r="DP18" s="88">
        <f>VLOOKUP($D18,'[15]3. Total capacity'!$C$9:$Q$48,10,FALSE)</f>
        <v>8000</v>
      </c>
      <c r="DQ18" s="88">
        <f>VLOOKUP($D18,'[15]3. Total capacity'!$C$9:$Q$48,11,FALSE)</f>
        <v>8000</v>
      </c>
      <c r="DR18" s="88">
        <f>VLOOKUP($D18,'[15]3. Total capacity'!$C$9:$Q$48,12,FALSE)</f>
        <v>8000</v>
      </c>
      <c r="DS18" s="88">
        <f>VLOOKUP($D18,'[15]3. Total capacity'!$C$9:$Q$48,13,FALSE)</f>
        <v>8000</v>
      </c>
      <c r="DT18" s="88">
        <f>VLOOKUP($D18,'[15]3. Total capacity'!$C$9:$Q$48,14,FALSE)</f>
        <v>8000</v>
      </c>
      <c r="DU18" s="88">
        <f>VLOOKUP($D18,'[15]3. Total capacity'!$C$9:$Q$48,15,FALSE)</f>
        <v>8000</v>
      </c>
      <c r="DW18" s="10">
        <v>0</v>
      </c>
      <c r="DX18" s="10">
        <v>0</v>
      </c>
      <c r="DY18" s="10">
        <v>0</v>
      </c>
      <c r="DZ18" s="10">
        <v>0</v>
      </c>
      <c r="EA18" s="10">
        <v>0</v>
      </c>
      <c r="EB18" s="10">
        <v>0</v>
      </c>
      <c r="EC18" s="10">
        <v>0</v>
      </c>
      <c r="ED18" s="10">
        <v>0</v>
      </c>
      <c r="EE18" s="10">
        <v>0</v>
      </c>
      <c r="EF18" s="10">
        <v>0</v>
      </c>
    </row>
    <row r="19" spans="4:136">
      <c r="D19" s="10" t="s">
        <v>918</v>
      </c>
      <c r="E19" s="135" t="s">
        <v>176</v>
      </c>
      <c r="F19" s="135">
        <v>0.39589027999999998</v>
      </c>
      <c r="G19" s="10">
        <v>101794</v>
      </c>
      <c r="I19" s="88">
        <f>VLOOKUP(D19,[13]Analysis!$E$57:$H$72,4,FALSE)</f>
        <v>1677.7402749329285</v>
      </c>
      <c r="J19" s="10" t="s">
        <v>900</v>
      </c>
      <c r="K19" s="130">
        <f>VLOOKUP(D19,[13]Analysis!$E$57:$H$72,3,FALSE)</f>
        <v>23.066890243902463</v>
      </c>
      <c r="L19" s="10" t="s">
        <v>900</v>
      </c>
      <c r="M19" s="10" t="s">
        <v>72</v>
      </c>
      <c r="N19" s="10" t="s">
        <v>78</v>
      </c>
      <c r="O19" s="10" t="s">
        <v>901</v>
      </c>
      <c r="P19" s="10" t="s">
        <v>902</v>
      </c>
      <c r="Q19" s="10" t="s">
        <v>903</v>
      </c>
      <c r="S19" s="10" t="s">
        <v>910</v>
      </c>
      <c r="T19" s="10" t="s">
        <v>911</v>
      </c>
      <c r="U19" s="10" t="s">
        <v>911</v>
      </c>
      <c r="W19" s="10" t="s">
        <v>83</v>
      </c>
      <c r="X19" s="10" t="s">
        <v>72</v>
      </c>
      <c r="Y19" s="10" t="s">
        <v>83</v>
      </c>
      <c r="Z19" s="10" t="s">
        <v>72</v>
      </c>
      <c r="AB19" s="112" t="s">
        <v>906</v>
      </c>
      <c r="AC19" s="153">
        <f>VLOOKUP(D19,'[14]ROC dates'!$A$2:$J$170,10,FALSE)</f>
        <v>46477</v>
      </c>
      <c r="AE19" s="10"/>
      <c r="AG19" s="10" t="s">
        <v>907</v>
      </c>
      <c r="AH19" s="38" t="s">
        <v>908</v>
      </c>
      <c r="AI19" s="95">
        <v>1</v>
      </c>
      <c r="AJ19" s="10" t="s">
        <v>80</v>
      </c>
      <c r="AK19" s="38"/>
      <c r="AL19" s="38"/>
      <c r="AM19" s="10"/>
      <c r="AN19" s="10"/>
      <c r="AP19" s="10">
        <v>0</v>
      </c>
      <c r="AQ19" s="10">
        <v>0</v>
      </c>
      <c r="AR19" s="10">
        <v>0</v>
      </c>
      <c r="AS19" s="10">
        <v>0</v>
      </c>
      <c r="AT19" s="10">
        <v>0</v>
      </c>
      <c r="AU19" s="10">
        <v>0</v>
      </c>
      <c r="AV19" s="10">
        <v>0</v>
      </c>
      <c r="AW19" s="10">
        <v>0</v>
      </c>
      <c r="AX19" s="10">
        <v>0</v>
      </c>
      <c r="AY19" s="10">
        <v>0</v>
      </c>
      <c r="AZ19" s="10">
        <v>0</v>
      </c>
      <c r="BA19" s="10">
        <v>0</v>
      </c>
      <c r="BC19" s="10">
        <v>0</v>
      </c>
      <c r="BD19" s="10">
        <v>0</v>
      </c>
      <c r="BE19" s="10">
        <v>0</v>
      </c>
      <c r="BF19" s="10">
        <v>0</v>
      </c>
      <c r="BG19" s="10">
        <v>0</v>
      </c>
      <c r="BH19" s="10">
        <v>0</v>
      </c>
      <c r="BI19" s="10">
        <v>0</v>
      </c>
      <c r="BJ19" s="10">
        <v>0</v>
      </c>
      <c r="BK19" s="10">
        <v>0</v>
      </c>
      <c r="BL19" s="10">
        <v>0</v>
      </c>
      <c r="BM19" s="10">
        <v>0</v>
      </c>
      <c r="BN19" s="10">
        <v>0</v>
      </c>
      <c r="BP19" s="88">
        <f t="shared" si="1"/>
        <v>343.09006802721092</v>
      </c>
      <c r="BQ19" s="88">
        <f t="shared" si="2"/>
        <v>343.09006802721092</v>
      </c>
      <c r="BR19" s="88">
        <f t="shared" si="2"/>
        <v>343.09006802721092</v>
      </c>
      <c r="BS19" s="88">
        <f t="shared" si="2"/>
        <v>343.09006802721092</v>
      </c>
      <c r="BT19" s="88">
        <f t="shared" si="2"/>
        <v>343.09006802721092</v>
      </c>
      <c r="BU19" s="88">
        <f t="shared" si="2"/>
        <v>343.09006802721092</v>
      </c>
      <c r="BV19" s="88">
        <f t="shared" si="2"/>
        <v>343.09006802721092</v>
      </c>
      <c r="BW19" s="88">
        <f t="shared" si="2"/>
        <v>343.09006802721092</v>
      </c>
      <c r="BX19" s="88">
        <f t="shared" si="2"/>
        <v>343.09006802721092</v>
      </c>
      <c r="BY19" s="88">
        <f t="shared" si="2"/>
        <v>343.09006802721092</v>
      </c>
      <c r="BZ19" s="88">
        <f t="shared" si="2"/>
        <v>343.09006802721092</v>
      </c>
      <c r="CA19" s="88">
        <f t="shared" si="2"/>
        <v>343.09006802721092</v>
      </c>
      <c r="CC19" s="10">
        <v>0</v>
      </c>
      <c r="CD19" s="10">
        <v>0</v>
      </c>
      <c r="CE19" s="10">
        <v>0</v>
      </c>
      <c r="CF19" s="10">
        <v>0</v>
      </c>
      <c r="CG19" s="10">
        <v>0</v>
      </c>
      <c r="CH19" s="10">
        <v>0</v>
      </c>
      <c r="CI19" s="10">
        <v>0</v>
      </c>
      <c r="CJ19" s="10">
        <v>0</v>
      </c>
      <c r="CK19" s="10">
        <v>0</v>
      </c>
      <c r="CL19" s="10">
        <v>0</v>
      </c>
      <c r="CM19" s="10">
        <v>0</v>
      </c>
      <c r="CN19" s="10">
        <v>0</v>
      </c>
      <c r="CP19" s="10">
        <v>0</v>
      </c>
      <c r="CQ19" s="10">
        <v>0</v>
      </c>
      <c r="CR19" s="10">
        <v>0</v>
      </c>
      <c r="CS19" s="10">
        <v>0</v>
      </c>
      <c r="CT19" s="10">
        <v>0</v>
      </c>
      <c r="CU19" s="10">
        <v>0</v>
      </c>
      <c r="CV19" s="10">
        <v>0</v>
      </c>
      <c r="CW19" s="10">
        <v>0</v>
      </c>
      <c r="CX19" s="10">
        <v>0</v>
      </c>
      <c r="CY19" s="10">
        <v>0</v>
      </c>
      <c r="DA19" s="10">
        <v>0</v>
      </c>
      <c r="DB19" s="10">
        <v>0</v>
      </c>
      <c r="DC19" s="10">
        <v>0</v>
      </c>
      <c r="DD19" s="10">
        <v>0</v>
      </c>
      <c r="DE19" s="10">
        <v>0</v>
      </c>
      <c r="DF19" s="10">
        <v>0</v>
      </c>
      <c r="DG19" s="10">
        <v>0</v>
      </c>
      <c r="DH19" s="10">
        <v>0</v>
      </c>
      <c r="DI19" s="10">
        <v>0</v>
      </c>
      <c r="DJ19" s="10">
        <v>0</v>
      </c>
      <c r="DL19" s="88">
        <f>VLOOKUP($D19,'[15]3. Total capacity'!$C$9:$Q$48,6,FALSE)</f>
        <v>4117.080816326531</v>
      </c>
      <c r="DM19" s="88">
        <f>VLOOKUP($D19,'[15]3. Total capacity'!$C$9:$Q$48,7,FALSE)</f>
        <v>4117.080816326531</v>
      </c>
      <c r="DN19" s="88">
        <f>VLOOKUP($D19,'[15]3. Total capacity'!$C$9:$Q$48,8,FALSE)</f>
        <v>4117.080816326531</v>
      </c>
      <c r="DO19" s="88">
        <f>VLOOKUP($D19,'[15]3. Total capacity'!$C$9:$Q$48,9,FALSE)</f>
        <v>4117.080816326531</v>
      </c>
      <c r="DP19" s="88">
        <f>VLOOKUP($D19,'[15]3. Total capacity'!$C$9:$Q$48,10,FALSE)</f>
        <v>4117.080816326531</v>
      </c>
      <c r="DQ19" s="88">
        <f>VLOOKUP($D19,'[15]3. Total capacity'!$C$9:$Q$48,11,FALSE)</f>
        <v>3487.12</v>
      </c>
      <c r="DR19" s="88">
        <f>VLOOKUP($D19,'[15]3. Total capacity'!$C$9:$Q$48,12,FALSE)</f>
        <v>0</v>
      </c>
      <c r="DS19" s="88">
        <f>VLOOKUP($D19,'[15]3. Total capacity'!$C$9:$Q$48,13,FALSE)</f>
        <v>0</v>
      </c>
      <c r="DT19" s="88">
        <f>VLOOKUP($D19,'[15]3. Total capacity'!$C$9:$Q$48,14,FALSE)</f>
        <v>0</v>
      </c>
      <c r="DU19" s="88">
        <f>VLOOKUP($D19,'[15]3. Total capacity'!$C$9:$Q$48,15,FALSE)</f>
        <v>0</v>
      </c>
      <c r="DW19" s="10">
        <v>0</v>
      </c>
      <c r="DX19" s="10">
        <v>0</v>
      </c>
      <c r="DY19" s="10">
        <v>0</v>
      </c>
      <c r="DZ19" s="10">
        <v>0</v>
      </c>
      <c r="EA19" s="10">
        <v>0</v>
      </c>
      <c r="EB19" s="10">
        <v>0</v>
      </c>
      <c r="EC19" s="10">
        <v>0</v>
      </c>
      <c r="ED19" s="10">
        <v>0</v>
      </c>
      <c r="EE19" s="10">
        <v>0</v>
      </c>
      <c r="EF19" s="10">
        <v>0</v>
      </c>
    </row>
    <row r="20" spans="4:136">
      <c r="D20" s="10" t="s">
        <v>919</v>
      </c>
      <c r="E20" s="135" t="s">
        <v>184</v>
      </c>
      <c r="F20" s="135">
        <v>0.44586661999999999</v>
      </c>
      <c r="G20" s="10">
        <v>102708</v>
      </c>
      <c r="I20" s="88">
        <f>VLOOKUP(D20,[13]Analysis!$E$57:$H$72,4,FALSE)</f>
        <v>1677.7017902173907</v>
      </c>
      <c r="J20" s="10" t="s">
        <v>900</v>
      </c>
      <c r="K20" s="130">
        <f>VLOOKUP(D20,[13]Analysis!$E$57:$H$72,3,FALSE)</f>
        <v>25.078804347826086</v>
      </c>
      <c r="L20" s="10" t="s">
        <v>900</v>
      </c>
      <c r="M20" s="10" t="s">
        <v>72</v>
      </c>
      <c r="N20" s="10" t="s">
        <v>90</v>
      </c>
      <c r="O20" s="10" t="s">
        <v>901</v>
      </c>
      <c r="P20" s="10" t="s">
        <v>902</v>
      </c>
      <c r="Q20" s="10" t="s">
        <v>903</v>
      </c>
      <c r="S20" s="10" t="s">
        <v>910</v>
      </c>
      <c r="T20" s="10" t="s">
        <v>911</v>
      </c>
      <c r="U20" s="10" t="s">
        <v>911</v>
      </c>
      <c r="W20" s="10" t="s">
        <v>83</v>
      </c>
      <c r="X20" s="10" t="s">
        <v>72</v>
      </c>
      <c r="Y20" s="10" t="s">
        <v>83</v>
      </c>
      <c r="Z20" s="10" t="s">
        <v>72</v>
      </c>
      <c r="AB20" s="112" t="s">
        <v>906</v>
      </c>
      <c r="AC20" s="153">
        <f>VLOOKUP(D20,'[14]ROC dates'!$A$2:$J$170,10,FALSE)</f>
        <v>47515</v>
      </c>
      <c r="AE20" s="10"/>
      <c r="AG20" s="10" t="s">
        <v>907</v>
      </c>
      <c r="AH20" s="38" t="s">
        <v>908</v>
      </c>
      <c r="AI20" s="95">
        <v>1</v>
      </c>
      <c r="AJ20" s="10" t="s">
        <v>80</v>
      </c>
      <c r="AK20" s="38"/>
      <c r="AL20" s="38"/>
      <c r="AM20" s="10"/>
      <c r="AN20" s="10"/>
      <c r="AP20" s="10">
        <v>0</v>
      </c>
      <c r="AQ20" s="10">
        <v>0</v>
      </c>
      <c r="AR20" s="10">
        <v>0</v>
      </c>
      <c r="AS20" s="10">
        <v>0</v>
      </c>
      <c r="AT20" s="10">
        <v>0</v>
      </c>
      <c r="AU20" s="10">
        <v>0</v>
      </c>
      <c r="AV20" s="10">
        <v>0</v>
      </c>
      <c r="AW20" s="10">
        <v>0</v>
      </c>
      <c r="AX20" s="10">
        <v>0</v>
      </c>
      <c r="AY20" s="10">
        <v>0</v>
      </c>
      <c r="AZ20" s="10">
        <v>0</v>
      </c>
      <c r="BA20" s="10">
        <v>0</v>
      </c>
      <c r="BC20" s="10">
        <v>0</v>
      </c>
      <c r="BD20" s="10">
        <v>0</v>
      </c>
      <c r="BE20" s="10">
        <v>0</v>
      </c>
      <c r="BF20" s="10">
        <v>0</v>
      </c>
      <c r="BG20" s="10">
        <v>0</v>
      </c>
      <c r="BH20" s="10">
        <v>0</v>
      </c>
      <c r="BI20" s="10">
        <v>0</v>
      </c>
      <c r="BJ20" s="10">
        <v>0</v>
      </c>
      <c r="BK20" s="10">
        <v>0</v>
      </c>
      <c r="BL20" s="10">
        <v>0</v>
      </c>
      <c r="BM20" s="10">
        <v>0</v>
      </c>
      <c r="BN20" s="10">
        <v>0</v>
      </c>
      <c r="BP20" s="88">
        <f t="shared" si="1"/>
        <v>304.56096598639454</v>
      </c>
      <c r="BQ20" s="88">
        <f t="shared" si="2"/>
        <v>304.56096598639454</v>
      </c>
      <c r="BR20" s="88">
        <f t="shared" si="2"/>
        <v>304.56096598639454</v>
      </c>
      <c r="BS20" s="88">
        <f t="shared" si="2"/>
        <v>304.56096598639454</v>
      </c>
      <c r="BT20" s="88">
        <f t="shared" si="2"/>
        <v>304.56096598639454</v>
      </c>
      <c r="BU20" s="88">
        <f t="shared" si="2"/>
        <v>304.56096598639454</v>
      </c>
      <c r="BV20" s="88">
        <f t="shared" si="2"/>
        <v>304.56096598639454</v>
      </c>
      <c r="BW20" s="88">
        <f t="shared" si="2"/>
        <v>304.56096598639454</v>
      </c>
      <c r="BX20" s="88">
        <f t="shared" si="2"/>
        <v>304.56096598639454</v>
      </c>
      <c r="BY20" s="88">
        <f t="shared" si="2"/>
        <v>304.56096598639454</v>
      </c>
      <c r="BZ20" s="88">
        <f t="shared" si="2"/>
        <v>304.56096598639454</v>
      </c>
      <c r="CA20" s="88">
        <f t="shared" si="2"/>
        <v>304.56096598639454</v>
      </c>
      <c r="CC20" s="10">
        <v>0</v>
      </c>
      <c r="CD20" s="10">
        <v>0</v>
      </c>
      <c r="CE20" s="10">
        <v>0</v>
      </c>
      <c r="CF20" s="10">
        <v>0</v>
      </c>
      <c r="CG20" s="10">
        <v>0</v>
      </c>
      <c r="CH20" s="10">
        <v>0</v>
      </c>
      <c r="CI20" s="10">
        <v>0</v>
      </c>
      <c r="CJ20" s="10">
        <v>0</v>
      </c>
      <c r="CK20" s="10">
        <v>0</v>
      </c>
      <c r="CL20" s="10">
        <v>0</v>
      </c>
      <c r="CM20" s="10">
        <v>0</v>
      </c>
      <c r="CN20" s="10">
        <v>0</v>
      </c>
      <c r="CP20" s="10">
        <v>0</v>
      </c>
      <c r="CQ20" s="10">
        <v>0</v>
      </c>
      <c r="CR20" s="10">
        <v>0</v>
      </c>
      <c r="CS20" s="10">
        <v>0</v>
      </c>
      <c r="CT20" s="10">
        <v>0</v>
      </c>
      <c r="CU20" s="10">
        <v>0</v>
      </c>
      <c r="CV20" s="10">
        <v>0</v>
      </c>
      <c r="CW20" s="10">
        <v>0</v>
      </c>
      <c r="CX20" s="10">
        <v>0</v>
      </c>
      <c r="CY20" s="10">
        <v>0</v>
      </c>
      <c r="DA20" s="10">
        <v>0</v>
      </c>
      <c r="DB20" s="10">
        <v>0</v>
      </c>
      <c r="DC20" s="10">
        <v>0</v>
      </c>
      <c r="DD20" s="10">
        <v>0</v>
      </c>
      <c r="DE20" s="10">
        <v>0</v>
      </c>
      <c r="DF20" s="10">
        <v>0</v>
      </c>
      <c r="DG20" s="10">
        <v>0</v>
      </c>
      <c r="DH20" s="10">
        <v>0</v>
      </c>
      <c r="DI20" s="10">
        <v>0</v>
      </c>
      <c r="DJ20" s="10">
        <v>0</v>
      </c>
      <c r="DL20" s="88">
        <f>VLOOKUP($D20,'[15]3. Total capacity'!$C$9:$Q$48,6,FALSE)</f>
        <v>3654.7315918367344</v>
      </c>
      <c r="DM20" s="88">
        <f>VLOOKUP($D20,'[15]3. Total capacity'!$C$9:$Q$48,7,FALSE)</f>
        <v>3654.7315918367344</v>
      </c>
      <c r="DN20" s="88">
        <f>VLOOKUP($D20,'[15]3. Total capacity'!$C$9:$Q$48,8,FALSE)</f>
        <v>3654.7315918367344</v>
      </c>
      <c r="DO20" s="88">
        <f>VLOOKUP($D20,'[15]3. Total capacity'!$C$9:$Q$48,9,FALSE)</f>
        <v>3654.7315918367344</v>
      </c>
      <c r="DP20" s="88">
        <f>VLOOKUP($D20,'[15]3. Total capacity'!$C$9:$Q$48,10,FALSE)</f>
        <v>3654.7315918367344</v>
      </c>
      <c r="DQ20" s="88">
        <f>VLOOKUP($D20,'[15]3. Total capacity'!$C$9:$Q$48,11,FALSE)</f>
        <v>3858.4</v>
      </c>
      <c r="DR20" s="88">
        <f>VLOOKUP($D20,'[15]3. Total capacity'!$C$9:$Q$48,12,FALSE)</f>
        <v>23670.480548436306</v>
      </c>
      <c r="DS20" s="88">
        <f>VLOOKUP($D20,'[15]3. Total capacity'!$C$9:$Q$48,13,FALSE)</f>
        <v>23670.480548436306</v>
      </c>
      <c r="DT20" s="88">
        <f>VLOOKUP($D20,'[15]3. Total capacity'!$C$9:$Q$48,14,FALSE)</f>
        <v>23670.480548436306</v>
      </c>
      <c r="DU20" s="88">
        <f>VLOOKUP($D20,'[15]3. Total capacity'!$C$9:$Q$48,15,FALSE)</f>
        <v>23670.480548436306</v>
      </c>
      <c r="DW20" s="10">
        <v>0</v>
      </c>
      <c r="DX20" s="10">
        <v>0</v>
      </c>
      <c r="DY20" s="10">
        <v>0</v>
      </c>
      <c r="DZ20" s="10">
        <v>0</v>
      </c>
      <c r="EA20" s="10">
        <v>0</v>
      </c>
      <c r="EB20" s="10">
        <v>0</v>
      </c>
      <c r="EC20" s="10">
        <v>0</v>
      </c>
      <c r="ED20" s="10">
        <v>0</v>
      </c>
      <c r="EE20" s="10">
        <v>0</v>
      </c>
      <c r="EF20" s="10">
        <v>0</v>
      </c>
    </row>
    <row r="21" spans="4:136">
      <c r="D21" s="10" t="s">
        <v>920</v>
      </c>
      <c r="E21" s="135" t="s">
        <v>98</v>
      </c>
      <c r="F21" s="135">
        <v>0.50846324099999995</v>
      </c>
      <c r="G21" s="10">
        <v>107431</v>
      </c>
      <c r="I21" s="88">
        <f>VLOOKUP(D21,[13]Analysis!$E$57:$H$72,4,FALSE)</f>
        <v>6276.2847318739687</v>
      </c>
      <c r="J21" s="10" t="s">
        <v>900</v>
      </c>
      <c r="K21" s="130">
        <f>VLOOKUP(D21,[13]Analysis!$E$57:$H$72,3,FALSE)</f>
        <v>27.343726027397267</v>
      </c>
      <c r="L21" s="10" t="s">
        <v>900</v>
      </c>
      <c r="M21" s="10" t="s">
        <v>72</v>
      </c>
      <c r="N21" s="10" t="s">
        <v>90</v>
      </c>
      <c r="O21" s="10" t="s">
        <v>901</v>
      </c>
      <c r="P21" s="10" t="s">
        <v>902</v>
      </c>
      <c r="Q21" s="10" t="s">
        <v>903</v>
      </c>
      <c r="S21" s="10" t="s">
        <v>921</v>
      </c>
      <c r="T21" s="10" t="s">
        <v>922</v>
      </c>
      <c r="U21" s="10" t="s">
        <v>83</v>
      </c>
      <c r="W21" s="10" t="s">
        <v>83</v>
      </c>
      <c r="X21" s="10" t="s">
        <v>72</v>
      </c>
      <c r="Y21" s="10" t="s">
        <v>83</v>
      </c>
      <c r="Z21" s="10" t="s">
        <v>72</v>
      </c>
      <c r="AB21" s="112" t="s">
        <v>906</v>
      </c>
      <c r="AC21" s="153">
        <f>VLOOKUP(D21,'[14]ROC dates'!$A$2:$J$170,10,FALSE)</f>
        <v>48666</v>
      </c>
      <c r="AE21" s="10"/>
      <c r="AG21" s="10" t="s">
        <v>907</v>
      </c>
      <c r="AH21" s="38" t="s">
        <v>908</v>
      </c>
      <c r="AI21" s="95">
        <v>1</v>
      </c>
      <c r="AJ21" s="10" t="s">
        <v>80</v>
      </c>
      <c r="AK21" s="38"/>
      <c r="AL21" s="38"/>
      <c r="AM21" s="10"/>
      <c r="AN21" s="10"/>
      <c r="AP21" s="10">
        <v>0</v>
      </c>
      <c r="AQ21" s="10">
        <v>0</v>
      </c>
      <c r="AR21" s="10">
        <v>0</v>
      </c>
      <c r="AS21" s="10">
        <v>0</v>
      </c>
      <c r="AT21" s="10">
        <v>0</v>
      </c>
      <c r="AU21" s="10">
        <v>0</v>
      </c>
      <c r="AV21" s="10">
        <v>0</v>
      </c>
      <c r="AW21" s="10">
        <v>0</v>
      </c>
      <c r="AX21" s="10">
        <v>0</v>
      </c>
      <c r="AY21" s="10">
        <v>0</v>
      </c>
      <c r="AZ21" s="10">
        <v>0</v>
      </c>
      <c r="BA21" s="10">
        <v>0</v>
      </c>
      <c r="BC21" s="10">
        <v>0</v>
      </c>
      <c r="BD21" s="10">
        <v>0</v>
      </c>
      <c r="BE21" s="10">
        <v>0</v>
      </c>
      <c r="BF21" s="10">
        <v>0</v>
      </c>
      <c r="BG21" s="10">
        <v>0</v>
      </c>
      <c r="BH21" s="10">
        <v>0</v>
      </c>
      <c r="BI21" s="10">
        <v>0</v>
      </c>
      <c r="BJ21" s="10">
        <v>0</v>
      </c>
      <c r="BK21" s="10">
        <v>0</v>
      </c>
      <c r="BL21" s="10">
        <v>0</v>
      </c>
      <c r="BM21" s="10">
        <v>0</v>
      </c>
      <c r="BN21" s="10">
        <v>0</v>
      </c>
      <c r="BP21" s="88">
        <f t="shared" si="1"/>
        <v>971.10857142857105</v>
      </c>
      <c r="BQ21" s="88">
        <f t="shared" si="2"/>
        <v>971.10857142857105</v>
      </c>
      <c r="BR21" s="88">
        <f t="shared" si="2"/>
        <v>971.10857142857105</v>
      </c>
      <c r="BS21" s="88">
        <f t="shared" si="2"/>
        <v>971.10857142857105</v>
      </c>
      <c r="BT21" s="88">
        <f t="shared" si="2"/>
        <v>971.10857142857105</v>
      </c>
      <c r="BU21" s="88">
        <f t="shared" si="2"/>
        <v>971.10857142857105</v>
      </c>
      <c r="BV21" s="88">
        <f t="shared" si="2"/>
        <v>971.10857142857105</v>
      </c>
      <c r="BW21" s="88">
        <f t="shared" si="2"/>
        <v>971.10857142857105</v>
      </c>
      <c r="BX21" s="88">
        <f t="shared" si="2"/>
        <v>971.10857142857105</v>
      </c>
      <c r="BY21" s="88">
        <f t="shared" si="2"/>
        <v>971.10857142857105</v>
      </c>
      <c r="BZ21" s="88">
        <f t="shared" si="2"/>
        <v>971.10857142857105</v>
      </c>
      <c r="CA21" s="88">
        <f t="shared" si="2"/>
        <v>971.10857142857105</v>
      </c>
      <c r="CC21" s="10">
        <v>0</v>
      </c>
      <c r="CD21" s="10">
        <v>0</v>
      </c>
      <c r="CE21" s="10">
        <v>0</v>
      </c>
      <c r="CF21" s="10">
        <v>0</v>
      </c>
      <c r="CG21" s="10">
        <v>0</v>
      </c>
      <c r="CH21" s="10">
        <v>0</v>
      </c>
      <c r="CI21" s="10">
        <v>0</v>
      </c>
      <c r="CJ21" s="10">
        <v>0</v>
      </c>
      <c r="CK21" s="10">
        <v>0</v>
      </c>
      <c r="CL21" s="10">
        <v>0</v>
      </c>
      <c r="CM21" s="10">
        <v>0</v>
      </c>
      <c r="CN21" s="10">
        <v>0</v>
      </c>
      <c r="CP21" s="10">
        <v>0</v>
      </c>
      <c r="CQ21" s="10">
        <v>0</v>
      </c>
      <c r="CR21" s="10">
        <v>0</v>
      </c>
      <c r="CS21" s="10">
        <v>0</v>
      </c>
      <c r="CT21" s="10">
        <v>0</v>
      </c>
      <c r="CU21" s="10">
        <v>0</v>
      </c>
      <c r="CV21" s="10">
        <v>0</v>
      </c>
      <c r="CW21" s="10">
        <v>0</v>
      </c>
      <c r="CX21" s="10">
        <v>0</v>
      </c>
      <c r="CY21" s="10">
        <v>0</v>
      </c>
      <c r="DA21" s="10">
        <v>0</v>
      </c>
      <c r="DB21" s="10">
        <v>0</v>
      </c>
      <c r="DC21" s="10">
        <v>0</v>
      </c>
      <c r="DD21" s="10">
        <v>0</v>
      </c>
      <c r="DE21" s="10">
        <v>0</v>
      </c>
      <c r="DF21" s="10">
        <v>0</v>
      </c>
      <c r="DG21" s="10">
        <v>0</v>
      </c>
      <c r="DH21" s="10">
        <v>0</v>
      </c>
      <c r="DI21" s="10">
        <v>0</v>
      </c>
      <c r="DJ21" s="10">
        <v>0</v>
      </c>
      <c r="DL21" s="88">
        <f>VLOOKUP($D21,'[15]3. Total capacity'!$C$9:$Q$48,6,FALSE)</f>
        <v>11653.302857142853</v>
      </c>
      <c r="DM21" s="88">
        <f>VLOOKUP($D21,'[15]3. Total capacity'!$C$9:$Q$48,7,FALSE)</f>
        <v>11653.302857142853</v>
      </c>
      <c r="DN21" s="88">
        <f>VLOOKUP($D21,'[15]3. Total capacity'!$C$9:$Q$48,8,FALSE)</f>
        <v>11653.302857142853</v>
      </c>
      <c r="DO21" s="88">
        <f>VLOOKUP($D21,'[15]3. Total capacity'!$C$9:$Q$48,9,FALSE)</f>
        <v>11653.302857142853</v>
      </c>
      <c r="DP21" s="88">
        <f>VLOOKUP($D21,'[15]3. Total capacity'!$C$9:$Q$48,10,FALSE)</f>
        <v>11653.302857142853</v>
      </c>
      <c r="DQ21" s="88">
        <f>VLOOKUP($D21,'[15]3. Total capacity'!$C$9:$Q$48,11,FALSE)</f>
        <v>13633.62</v>
      </c>
      <c r="DR21" s="88">
        <f>VLOOKUP($D21,'[15]3. Total capacity'!$C$9:$Q$48,12,FALSE)</f>
        <v>13633.62</v>
      </c>
      <c r="DS21" s="88">
        <f>VLOOKUP($D21,'[15]3. Total capacity'!$C$9:$Q$48,13,FALSE)</f>
        <v>13633.62</v>
      </c>
      <c r="DT21" s="88">
        <f>VLOOKUP($D21,'[15]3. Total capacity'!$C$9:$Q$48,14,FALSE)</f>
        <v>13633.62</v>
      </c>
      <c r="DU21" s="88">
        <f>VLOOKUP($D21,'[15]3. Total capacity'!$C$9:$Q$48,15,FALSE)</f>
        <v>13633.62</v>
      </c>
      <c r="DW21" s="10">
        <v>0</v>
      </c>
      <c r="DX21" s="10">
        <v>0</v>
      </c>
      <c r="DY21" s="10">
        <v>0</v>
      </c>
      <c r="DZ21" s="10">
        <v>0</v>
      </c>
      <c r="EA21" s="10">
        <v>0</v>
      </c>
      <c r="EB21" s="10">
        <v>0</v>
      </c>
      <c r="EC21" s="10">
        <v>0</v>
      </c>
      <c r="ED21" s="10">
        <v>0</v>
      </c>
      <c r="EE21" s="10">
        <v>0</v>
      </c>
      <c r="EF21" s="10">
        <v>0</v>
      </c>
    </row>
    <row r="22" spans="4:136">
      <c r="D22" s="10" t="s">
        <v>299</v>
      </c>
      <c r="E22" s="135" t="s">
        <v>230</v>
      </c>
      <c r="F22" s="135">
        <v>-1.4487110000000001</v>
      </c>
      <c r="G22" s="10">
        <v>100368</v>
      </c>
      <c r="I22" s="88">
        <f>VLOOKUP(D22,[13]Analysis!$E$57:$H$72,4,FALSE)</f>
        <v>9335.809095107923</v>
      </c>
      <c r="J22" s="10" t="s">
        <v>900</v>
      </c>
      <c r="K22" s="130">
        <f>VLOOKUP(D22,[13]Analysis!$E$57:$H$72,3,FALSE)</f>
        <v>24.854882681564238</v>
      </c>
      <c r="L22" s="10" t="s">
        <v>900</v>
      </c>
      <c r="M22" s="10" t="s">
        <v>72</v>
      </c>
      <c r="N22" s="10" t="s">
        <v>90</v>
      </c>
      <c r="O22" s="10" t="s">
        <v>901</v>
      </c>
      <c r="P22" s="10" t="s">
        <v>902</v>
      </c>
      <c r="Q22" s="10" t="s">
        <v>903</v>
      </c>
      <c r="S22" s="10" t="s">
        <v>904</v>
      </c>
      <c r="T22" s="10" t="s">
        <v>922</v>
      </c>
      <c r="U22" s="10" t="s">
        <v>83</v>
      </c>
      <c r="W22" s="10" t="s">
        <v>83</v>
      </c>
      <c r="X22" s="10" t="s">
        <v>72</v>
      </c>
      <c r="Y22" s="10" t="s">
        <v>83</v>
      </c>
      <c r="Z22" s="10" t="s">
        <v>72</v>
      </c>
      <c r="AB22" s="112" t="s">
        <v>906</v>
      </c>
      <c r="AC22" s="153">
        <f>VLOOKUP(D22,'[14]ROC dates'!$A$2:$J$170,10,FALSE)</f>
        <v>46477</v>
      </c>
      <c r="AE22" s="10"/>
      <c r="AG22" s="10" t="s">
        <v>907</v>
      </c>
      <c r="AH22" s="38" t="s">
        <v>908</v>
      </c>
      <c r="AI22" s="95">
        <v>1</v>
      </c>
      <c r="AJ22" s="10" t="s">
        <v>80</v>
      </c>
      <c r="AK22" s="38"/>
      <c r="AL22" s="38"/>
      <c r="AM22" s="10"/>
      <c r="AN22" s="10"/>
      <c r="AP22" s="10">
        <v>0</v>
      </c>
      <c r="AQ22" s="10">
        <v>0</v>
      </c>
      <c r="AR22" s="10">
        <v>0</v>
      </c>
      <c r="AS22" s="10">
        <v>0</v>
      </c>
      <c r="AT22" s="10">
        <v>0</v>
      </c>
      <c r="AU22" s="10">
        <v>0</v>
      </c>
      <c r="AV22" s="10">
        <v>0</v>
      </c>
      <c r="AW22" s="10">
        <v>0</v>
      </c>
      <c r="AX22" s="10">
        <v>0</v>
      </c>
      <c r="AY22" s="10">
        <v>0</v>
      </c>
      <c r="AZ22" s="10">
        <v>0</v>
      </c>
      <c r="BA22" s="10">
        <v>0</v>
      </c>
      <c r="BC22" s="10">
        <v>0</v>
      </c>
      <c r="BD22" s="10">
        <v>0</v>
      </c>
      <c r="BE22" s="10">
        <v>0</v>
      </c>
      <c r="BF22" s="10">
        <v>0</v>
      </c>
      <c r="BG22" s="10">
        <v>0</v>
      </c>
      <c r="BH22" s="10">
        <v>0</v>
      </c>
      <c r="BI22" s="10">
        <v>0</v>
      </c>
      <c r="BJ22" s="10">
        <v>0</v>
      </c>
      <c r="BK22" s="10">
        <v>0</v>
      </c>
      <c r="BL22" s="10">
        <v>0</v>
      </c>
      <c r="BM22" s="10">
        <v>0</v>
      </c>
      <c r="BN22" s="10">
        <v>0</v>
      </c>
      <c r="BP22" s="88">
        <f t="shared" si="1"/>
        <v>1512.8380952380955</v>
      </c>
      <c r="BQ22" s="88">
        <f t="shared" si="2"/>
        <v>1512.8380952380955</v>
      </c>
      <c r="BR22" s="88">
        <f t="shared" si="2"/>
        <v>1512.8380952380955</v>
      </c>
      <c r="BS22" s="88">
        <f t="shared" si="2"/>
        <v>1512.8380952380955</v>
      </c>
      <c r="BT22" s="88">
        <f t="shared" si="2"/>
        <v>1512.8380952380955</v>
      </c>
      <c r="BU22" s="88">
        <f t="shared" si="2"/>
        <v>1512.8380952380955</v>
      </c>
      <c r="BV22" s="88">
        <f t="shared" si="2"/>
        <v>1512.8380952380955</v>
      </c>
      <c r="BW22" s="88">
        <f t="shared" si="2"/>
        <v>1512.8380952380955</v>
      </c>
      <c r="BX22" s="88">
        <f t="shared" si="2"/>
        <v>1512.8380952380955</v>
      </c>
      <c r="BY22" s="88">
        <f t="shared" si="2"/>
        <v>1512.8380952380955</v>
      </c>
      <c r="BZ22" s="88">
        <f t="shared" si="2"/>
        <v>1512.8380952380955</v>
      </c>
      <c r="CA22" s="88">
        <f t="shared" si="2"/>
        <v>1512.8380952380955</v>
      </c>
      <c r="CC22" s="10">
        <v>0</v>
      </c>
      <c r="CD22" s="10">
        <v>0</v>
      </c>
      <c r="CE22" s="10">
        <v>0</v>
      </c>
      <c r="CF22" s="10">
        <v>0</v>
      </c>
      <c r="CG22" s="10">
        <v>0</v>
      </c>
      <c r="CH22" s="10">
        <v>0</v>
      </c>
      <c r="CI22" s="10">
        <v>0</v>
      </c>
      <c r="CJ22" s="10">
        <v>0</v>
      </c>
      <c r="CK22" s="10">
        <v>0</v>
      </c>
      <c r="CL22" s="10">
        <v>0</v>
      </c>
      <c r="CM22" s="10">
        <v>0</v>
      </c>
      <c r="CN22" s="10">
        <v>0</v>
      </c>
      <c r="CP22" s="10">
        <v>0</v>
      </c>
      <c r="CQ22" s="10">
        <v>0</v>
      </c>
      <c r="CR22" s="10">
        <v>0</v>
      </c>
      <c r="CS22" s="10">
        <v>0</v>
      </c>
      <c r="CT22" s="10">
        <v>0</v>
      </c>
      <c r="CU22" s="10">
        <v>0</v>
      </c>
      <c r="CV22" s="10">
        <v>0</v>
      </c>
      <c r="CW22" s="10">
        <v>0</v>
      </c>
      <c r="CX22" s="10">
        <v>0</v>
      </c>
      <c r="CY22" s="10">
        <v>0</v>
      </c>
      <c r="DA22" s="10">
        <v>0</v>
      </c>
      <c r="DB22" s="10">
        <v>0</v>
      </c>
      <c r="DC22" s="10">
        <v>0</v>
      </c>
      <c r="DD22" s="10">
        <v>0</v>
      </c>
      <c r="DE22" s="10">
        <v>0</v>
      </c>
      <c r="DF22" s="10">
        <v>0</v>
      </c>
      <c r="DG22" s="10">
        <v>0</v>
      </c>
      <c r="DH22" s="10">
        <v>0</v>
      </c>
      <c r="DI22" s="10">
        <v>0</v>
      </c>
      <c r="DJ22" s="10">
        <v>0</v>
      </c>
      <c r="DL22" s="88">
        <f>VLOOKUP($D22,'[15]3. Total capacity'!$C$9:$Q$48,6,FALSE)</f>
        <v>18154.057142857146</v>
      </c>
      <c r="DM22" s="88">
        <f>VLOOKUP($D22,'[15]3. Total capacity'!$C$9:$Q$48,7,FALSE)</f>
        <v>18154.057142857146</v>
      </c>
      <c r="DN22" s="88">
        <f>VLOOKUP($D22,'[15]3. Total capacity'!$C$9:$Q$48,8,FALSE)</f>
        <v>18154.057142857146</v>
      </c>
      <c r="DO22" s="88">
        <f>VLOOKUP($D22,'[15]3. Total capacity'!$C$9:$Q$48,9,FALSE)</f>
        <v>18154.057142857146</v>
      </c>
      <c r="DP22" s="88">
        <f>VLOOKUP($D22,'[15]3. Total capacity'!$C$9:$Q$48,10,FALSE)</f>
        <v>18154.057142857146</v>
      </c>
      <c r="DQ22" s="88">
        <f>VLOOKUP($D22,'[15]3. Total capacity'!$C$9:$Q$48,11,FALSE)</f>
        <v>18154.057142857146</v>
      </c>
      <c r="DR22" s="88">
        <f>VLOOKUP($D22,'[15]3. Total capacity'!$C$9:$Q$48,12,FALSE)</f>
        <v>18154.057142857146</v>
      </c>
      <c r="DS22" s="88">
        <f>VLOOKUP($D22,'[15]3. Total capacity'!$C$9:$Q$48,13,FALSE)</f>
        <v>18154.057142857146</v>
      </c>
      <c r="DT22" s="88">
        <f>VLOOKUP($D22,'[15]3. Total capacity'!$C$9:$Q$48,14,FALSE)</f>
        <v>18154.057142857146</v>
      </c>
      <c r="DU22" s="88">
        <f>VLOOKUP($D22,'[15]3. Total capacity'!$C$9:$Q$48,15,FALSE)</f>
        <v>18154.057142857146</v>
      </c>
      <c r="DW22" s="10">
        <v>0</v>
      </c>
      <c r="DX22" s="10">
        <v>0</v>
      </c>
      <c r="DY22" s="10">
        <v>0</v>
      </c>
      <c r="DZ22" s="10">
        <v>0</v>
      </c>
      <c r="EA22" s="10">
        <v>0</v>
      </c>
      <c r="EB22" s="10">
        <v>0</v>
      </c>
      <c r="EC22" s="10">
        <v>0</v>
      </c>
      <c r="ED22" s="10">
        <v>0</v>
      </c>
      <c r="EE22" s="10">
        <v>0</v>
      </c>
      <c r="EF22" s="10">
        <v>0</v>
      </c>
    </row>
    <row r="23" spans="4:136">
      <c r="D23" s="10" t="s">
        <v>345</v>
      </c>
      <c r="E23" s="135" t="s">
        <v>237</v>
      </c>
      <c r="F23" s="135">
        <v>0.62788502000000002</v>
      </c>
      <c r="G23" s="10">
        <v>100710</v>
      </c>
      <c r="I23" s="88">
        <f>VLOOKUP(D23,[13]Analysis!$E$57:$H$72,4,FALSE)</f>
        <v>5464.3103148934342</v>
      </c>
      <c r="J23" s="10" t="s">
        <v>900</v>
      </c>
      <c r="K23" s="130">
        <f>VLOOKUP(D23,[13]Analysis!$E$57:$H$72,3,FALSE)</f>
        <v>23.326846590909089</v>
      </c>
      <c r="L23" s="10" t="s">
        <v>900</v>
      </c>
      <c r="M23" s="10" t="s">
        <v>72</v>
      </c>
      <c r="N23" s="10" t="s">
        <v>78</v>
      </c>
      <c r="O23" s="10" t="s">
        <v>901</v>
      </c>
      <c r="P23" s="10" t="s">
        <v>902</v>
      </c>
      <c r="Q23" s="10" t="s">
        <v>903</v>
      </c>
      <c r="S23" s="10" t="s">
        <v>910</v>
      </c>
      <c r="T23" s="10" t="s">
        <v>923</v>
      </c>
      <c r="U23" s="10" t="s">
        <v>83</v>
      </c>
      <c r="W23" s="10" t="s">
        <v>83</v>
      </c>
      <c r="X23" s="10" t="s">
        <v>72</v>
      </c>
      <c r="Y23" s="10" t="s">
        <v>83</v>
      </c>
      <c r="Z23" s="10" t="s">
        <v>72</v>
      </c>
      <c r="AB23" s="112" t="s">
        <v>906</v>
      </c>
      <c r="AC23" s="153">
        <f>VLOOKUP(D23,'[14]ROC dates'!$A$2:$J$170,10,FALSE)</f>
        <v>46477</v>
      </c>
      <c r="AE23" s="10"/>
      <c r="AG23" s="10" t="s">
        <v>907</v>
      </c>
      <c r="AH23" s="38" t="s">
        <v>908</v>
      </c>
      <c r="AI23" s="95">
        <v>1</v>
      </c>
      <c r="AJ23" s="10" t="s">
        <v>80</v>
      </c>
      <c r="AK23" s="38"/>
      <c r="AL23" s="38"/>
      <c r="AM23" s="10"/>
      <c r="AN23" s="10"/>
      <c r="AP23" s="10">
        <v>0</v>
      </c>
      <c r="AQ23" s="10">
        <v>0</v>
      </c>
      <c r="AR23" s="10">
        <v>0</v>
      </c>
      <c r="AS23" s="10">
        <v>0</v>
      </c>
      <c r="AT23" s="10">
        <v>0</v>
      </c>
      <c r="AU23" s="10">
        <v>0</v>
      </c>
      <c r="AV23" s="10">
        <v>0</v>
      </c>
      <c r="AW23" s="10">
        <v>0</v>
      </c>
      <c r="AX23" s="10">
        <v>0</v>
      </c>
      <c r="AY23" s="10">
        <v>0</v>
      </c>
      <c r="AZ23" s="10">
        <v>0</v>
      </c>
      <c r="BA23" s="10">
        <v>0</v>
      </c>
      <c r="BC23" s="10">
        <v>0</v>
      </c>
      <c r="BD23" s="10">
        <v>0</v>
      </c>
      <c r="BE23" s="10">
        <v>0</v>
      </c>
      <c r="BF23" s="10">
        <v>0</v>
      </c>
      <c r="BG23" s="10">
        <v>0</v>
      </c>
      <c r="BH23" s="10">
        <v>0</v>
      </c>
      <c r="BI23" s="10">
        <v>0</v>
      </c>
      <c r="BJ23" s="10">
        <v>0</v>
      </c>
      <c r="BK23" s="10">
        <v>0</v>
      </c>
      <c r="BL23" s="10">
        <v>0</v>
      </c>
      <c r="BM23" s="10">
        <v>0</v>
      </c>
      <c r="BN23" s="10">
        <v>0</v>
      </c>
      <c r="BP23" s="88">
        <f t="shared" si="1"/>
        <v>851.95469387755099</v>
      </c>
      <c r="BQ23" s="88">
        <f t="shared" si="2"/>
        <v>851.95469387755099</v>
      </c>
      <c r="BR23" s="88">
        <f t="shared" si="2"/>
        <v>851.95469387755099</v>
      </c>
      <c r="BS23" s="88">
        <f t="shared" si="2"/>
        <v>851.95469387755099</v>
      </c>
      <c r="BT23" s="88">
        <f t="shared" si="2"/>
        <v>851.95469387755099</v>
      </c>
      <c r="BU23" s="88">
        <f t="shared" si="2"/>
        <v>851.95469387755099</v>
      </c>
      <c r="BV23" s="88">
        <f t="shared" si="2"/>
        <v>851.95469387755099</v>
      </c>
      <c r="BW23" s="88">
        <f t="shared" si="2"/>
        <v>851.95469387755099</v>
      </c>
      <c r="BX23" s="88">
        <f t="shared" si="2"/>
        <v>851.95469387755099</v>
      </c>
      <c r="BY23" s="88">
        <f t="shared" si="2"/>
        <v>851.95469387755099</v>
      </c>
      <c r="BZ23" s="88">
        <f t="shared" si="2"/>
        <v>851.95469387755099</v>
      </c>
      <c r="CA23" s="88">
        <f t="shared" si="2"/>
        <v>851.95469387755099</v>
      </c>
      <c r="CC23" s="10">
        <v>0</v>
      </c>
      <c r="CD23" s="10">
        <v>0</v>
      </c>
      <c r="CE23" s="10">
        <v>0</v>
      </c>
      <c r="CF23" s="10">
        <v>0</v>
      </c>
      <c r="CG23" s="10">
        <v>0</v>
      </c>
      <c r="CH23" s="10">
        <v>0</v>
      </c>
      <c r="CI23" s="10">
        <v>0</v>
      </c>
      <c r="CJ23" s="10">
        <v>0</v>
      </c>
      <c r="CK23" s="10">
        <v>0</v>
      </c>
      <c r="CL23" s="10">
        <v>0</v>
      </c>
      <c r="CM23" s="10">
        <v>0</v>
      </c>
      <c r="CN23" s="10">
        <v>0</v>
      </c>
      <c r="CP23" s="10">
        <v>0</v>
      </c>
      <c r="CQ23" s="10">
        <v>0</v>
      </c>
      <c r="CR23" s="10">
        <v>0</v>
      </c>
      <c r="CS23" s="10">
        <v>0</v>
      </c>
      <c r="CT23" s="10">
        <v>0</v>
      </c>
      <c r="CU23" s="10">
        <v>0</v>
      </c>
      <c r="CV23" s="10">
        <v>0</v>
      </c>
      <c r="CW23" s="10">
        <v>0</v>
      </c>
      <c r="CX23" s="10">
        <v>0</v>
      </c>
      <c r="CY23" s="10">
        <v>0</v>
      </c>
      <c r="DA23" s="10">
        <v>0</v>
      </c>
      <c r="DB23" s="10">
        <v>0</v>
      </c>
      <c r="DC23" s="10">
        <v>0</v>
      </c>
      <c r="DD23" s="10">
        <v>0</v>
      </c>
      <c r="DE23" s="10">
        <v>0</v>
      </c>
      <c r="DF23" s="10">
        <v>0</v>
      </c>
      <c r="DG23" s="10">
        <v>0</v>
      </c>
      <c r="DH23" s="10">
        <v>0</v>
      </c>
      <c r="DI23" s="10">
        <v>0</v>
      </c>
      <c r="DJ23" s="10">
        <v>0</v>
      </c>
      <c r="DL23" s="88">
        <f>VLOOKUP($D23,'[15]3. Total capacity'!$C$9:$Q$48,6,FALSE)</f>
        <v>10223.456326530611</v>
      </c>
      <c r="DM23" s="88">
        <f>VLOOKUP($D23,'[15]3. Total capacity'!$C$9:$Q$48,7,FALSE)</f>
        <v>10223.456326530611</v>
      </c>
      <c r="DN23" s="88">
        <f>VLOOKUP($D23,'[15]3. Total capacity'!$C$9:$Q$48,8,FALSE)</f>
        <v>10223.456326530611</v>
      </c>
      <c r="DO23" s="88">
        <f>VLOOKUP($D23,'[15]3. Total capacity'!$C$9:$Q$48,9,FALSE)</f>
        <v>10223.456326530611</v>
      </c>
      <c r="DP23" s="88">
        <f>VLOOKUP($D23,'[15]3. Total capacity'!$C$9:$Q$48,10,FALSE)</f>
        <v>10223.456326530611</v>
      </c>
      <c r="DQ23" s="88">
        <f>VLOOKUP($D23,'[15]3. Total capacity'!$C$9:$Q$48,11,FALSE)</f>
        <v>6384.924</v>
      </c>
      <c r="DR23" s="88">
        <f>VLOOKUP($D23,'[15]3. Total capacity'!$C$9:$Q$48,12,FALSE)</f>
        <v>0</v>
      </c>
      <c r="DS23" s="88">
        <f>VLOOKUP($D23,'[15]3. Total capacity'!$C$9:$Q$48,13,FALSE)</f>
        <v>0</v>
      </c>
      <c r="DT23" s="88">
        <f>VLOOKUP($D23,'[15]3. Total capacity'!$C$9:$Q$48,14,FALSE)</f>
        <v>0</v>
      </c>
      <c r="DU23" s="88">
        <f>VLOOKUP($D23,'[15]3. Total capacity'!$C$9:$Q$48,15,FALSE)</f>
        <v>0</v>
      </c>
      <c r="DW23" s="10">
        <v>0</v>
      </c>
      <c r="DX23" s="10">
        <v>0</v>
      </c>
      <c r="DY23" s="10">
        <v>0</v>
      </c>
      <c r="DZ23" s="10">
        <v>0</v>
      </c>
      <c r="EA23" s="10">
        <v>0</v>
      </c>
      <c r="EB23" s="10">
        <v>0</v>
      </c>
      <c r="EC23" s="10">
        <v>0</v>
      </c>
      <c r="ED23" s="10">
        <v>0</v>
      </c>
      <c r="EE23" s="10">
        <v>0</v>
      </c>
      <c r="EF23" s="10">
        <v>0</v>
      </c>
    </row>
    <row r="24" spans="4:136">
      <c r="D24" s="10" t="s">
        <v>924</v>
      </c>
      <c r="E24" s="135">
        <v>50.793899000000003</v>
      </c>
      <c r="F24" s="135">
        <v>6.999E-3</v>
      </c>
      <c r="G24" s="10">
        <v>102199</v>
      </c>
      <c r="I24" s="88">
        <f>VLOOKUP(D24,[13]Analysis!$E$57:$H$72,4,FALSE)</f>
        <v>4660.765812120354</v>
      </c>
      <c r="J24" s="10" t="s">
        <v>900</v>
      </c>
      <c r="K24" s="130">
        <f>VLOOKUP(D24,[13]Analysis!$E$57:$H$72,3,FALSE)</f>
        <v>28.147134670487116</v>
      </c>
      <c r="L24" s="10" t="s">
        <v>900</v>
      </c>
      <c r="M24" s="10" t="s">
        <v>72</v>
      </c>
      <c r="N24" s="10" t="s">
        <v>264</v>
      </c>
      <c r="O24" s="10" t="s">
        <v>901</v>
      </c>
      <c r="P24" s="10" t="s">
        <v>902</v>
      </c>
      <c r="Q24" s="10" t="s">
        <v>903</v>
      </c>
      <c r="S24" s="10" t="s">
        <v>921</v>
      </c>
      <c r="T24" s="10" t="s">
        <v>922</v>
      </c>
      <c r="U24" s="10" t="s">
        <v>83</v>
      </c>
      <c r="W24" s="10" t="s">
        <v>83</v>
      </c>
      <c r="X24" s="10" t="s">
        <v>72</v>
      </c>
      <c r="Y24" s="10" t="s">
        <v>83</v>
      </c>
      <c r="Z24" s="10" t="s">
        <v>72</v>
      </c>
      <c r="AB24" s="112" t="s">
        <v>906</v>
      </c>
      <c r="AC24" s="153">
        <f>VLOOKUP(D24,'[14]ROC dates'!$A$2:$J$170,10,FALSE)</f>
        <v>48602</v>
      </c>
      <c r="AE24" s="10"/>
      <c r="AG24" s="10" t="s">
        <v>907</v>
      </c>
      <c r="AH24" s="38" t="s">
        <v>908</v>
      </c>
      <c r="AI24" s="95">
        <v>1</v>
      </c>
      <c r="AJ24" s="10" t="s">
        <v>80</v>
      </c>
      <c r="AK24" s="38"/>
      <c r="AL24" s="38"/>
      <c r="AM24" s="10"/>
      <c r="AN24" s="10"/>
      <c r="AP24" s="10">
        <v>0</v>
      </c>
      <c r="AQ24" s="10">
        <v>0</v>
      </c>
      <c r="AR24" s="10">
        <v>0</v>
      </c>
      <c r="AS24" s="10">
        <v>0</v>
      </c>
      <c r="AT24" s="10">
        <v>0</v>
      </c>
      <c r="AU24" s="10">
        <v>0</v>
      </c>
      <c r="AV24" s="10">
        <v>0</v>
      </c>
      <c r="AW24" s="10">
        <v>0</v>
      </c>
      <c r="AX24" s="10">
        <v>0</v>
      </c>
      <c r="AY24" s="10">
        <v>0</v>
      </c>
      <c r="AZ24" s="10">
        <v>0</v>
      </c>
      <c r="BA24" s="10">
        <v>0</v>
      </c>
      <c r="BC24" s="10">
        <v>0</v>
      </c>
      <c r="BD24" s="10">
        <v>0</v>
      </c>
      <c r="BE24" s="10">
        <v>0</v>
      </c>
      <c r="BF24" s="10">
        <v>0</v>
      </c>
      <c r="BG24" s="10">
        <v>0</v>
      </c>
      <c r="BH24" s="10">
        <v>0</v>
      </c>
      <c r="BI24" s="10">
        <v>0</v>
      </c>
      <c r="BJ24" s="10">
        <v>0</v>
      </c>
      <c r="BK24" s="10">
        <v>0</v>
      </c>
      <c r="BL24" s="10">
        <v>0</v>
      </c>
      <c r="BM24" s="10">
        <v>0</v>
      </c>
      <c r="BN24" s="10">
        <v>0</v>
      </c>
      <c r="BP24" s="88">
        <f t="shared" si="1"/>
        <v>791.66666666666663</v>
      </c>
      <c r="BQ24" s="88">
        <f t="shared" si="2"/>
        <v>791.66666666666663</v>
      </c>
      <c r="BR24" s="88">
        <f t="shared" si="2"/>
        <v>791.66666666666663</v>
      </c>
      <c r="BS24" s="88">
        <f t="shared" si="2"/>
        <v>791.66666666666663</v>
      </c>
      <c r="BT24" s="88">
        <f t="shared" si="2"/>
        <v>791.66666666666663</v>
      </c>
      <c r="BU24" s="88">
        <f t="shared" si="2"/>
        <v>791.66666666666663</v>
      </c>
      <c r="BV24" s="88">
        <f t="shared" si="2"/>
        <v>791.66666666666663</v>
      </c>
      <c r="BW24" s="88">
        <f t="shared" si="2"/>
        <v>791.66666666666663</v>
      </c>
      <c r="BX24" s="88">
        <f t="shared" si="2"/>
        <v>791.66666666666663</v>
      </c>
      <c r="BY24" s="88">
        <f t="shared" si="2"/>
        <v>791.66666666666663</v>
      </c>
      <c r="BZ24" s="88">
        <f t="shared" si="2"/>
        <v>791.66666666666663</v>
      </c>
      <c r="CA24" s="88">
        <f t="shared" si="2"/>
        <v>791.66666666666663</v>
      </c>
      <c r="CC24" s="10">
        <v>0</v>
      </c>
      <c r="CD24" s="10">
        <v>0</v>
      </c>
      <c r="CE24" s="10">
        <v>0</v>
      </c>
      <c r="CF24" s="10">
        <v>0</v>
      </c>
      <c r="CG24" s="10">
        <v>0</v>
      </c>
      <c r="CH24" s="10">
        <v>0</v>
      </c>
      <c r="CI24" s="10">
        <v>0</v>
      </c>
      <c r="CJ24" s="10">
        <v>0</v>
      </c>
      <c r="CK24" s="10">
        <v>0</v>
      </c>
      <c r="CL24" s="10">
        <v>0</v>
      </c>
      <c r="CM24" s="10">
        <v>0</v>
      </c>
      <c r="CN24" s="10">
        <v>0</v>
      </c>
      <c r="CP24" s="10">
        <v>0</v>
      </c>
      <c r="CQ24" s="10">
        <v>0</v>
      </c>
      <c r="CR24" s="10">
        <v>0</v>
      </c>
      <c r="CS24" s="10">
        <v>0</v>
      </c>
      <c r="CT24" s="10">
        <v>0</v>
      </c>
      <c r="CU24" s="10">
        <v>0</v>
      </c>
      <c r="CV24" s="10">
        <v>0</v>
      </c>
      <c r="CW24" s="10">
        <v>0</v>
      </c>
      <c r="CX24" s="10">
        <v>0</v>
      </c>
      <c r="CY24" s="10">
        <v>0</v>
      </c>
      <c r="DA24" s="10">
        <v>0</v>
      </c>
      <c r="DB24" s="10">
        <v>0</v>
      </c>
      <c r="DC24" s="10">
        <v>0</v>
      </c>
      <c r="DD24" s="10">
        <v>0</v>
      </c>
      <c r="DE24" s="10">
        <v>0</v>
      </c>
      <c r="DF24" s="10">
        <v>0</v>
      </c>
      <c r="DG24" s="10">
        <v>0</v>
      </c>
      <c r="DH24" s="10">
        <v>0</v>
      </c>
      <c r="DI24" s="10">
        <v>0</v>
      </c>
      <c r="DJ24" s="10">
        <v>0</v>
      </c>
      <c r="DL24" s="88">
        <f>VLOOKUP($D24,'[15]3. Total capacity'!$C$9:$Q$48,6,FALSE)</f>
        <v>9500</v>
      </c>
      <c r="DM24" s="88">
        <f>VLOOKUP($D24,'[15]3. Total capacity'!$C$9:$Q$48,7,FALSE)</f>
        <v>9500</v>
      </c>
      <c r="DN24" s="88">
        <f>VLOOKUP($D24,'[15]3. Total capacity'!$C$9:$Q$48,8,FALSE)</f>
        <v>9500</v>
      </c>
      <c r="DO24" s="88">
        <f>VLOOKUP($D24,'[15]3. Total capacity'!$C$9:$Q$48,9,FALSE)</f>
        <v>9500</v>
      </c>
      <c r="DP24" s="88">
        <f>VLOOKUP($D24,'[15]3. Total capacity'!$C$9:$Q$48,10,FALSE)</f>
        <v>9500</v>
      </c>
      <c r="DQ24" s="88">
        <f>VLOOKUP($D24,'[15]3. Total capacity'!$C$9:$Q$48,11,FALSE)</f>
        <v>9500</v>
      </c>
      <c r="DR24" s="88">
        <f>VLOOKUP($D24,'[15]3. Total capacity'!$C$9:$Q$48,12,FALSE)</f>
        <v>9500</v>
      </c>
      <c r="DS24" s="88">
        <f>VLOOKUP($D24,'[15]3. Total capacity'!$C$9:$Q$48,13,FALSE)</f>
        <v>9500</v>
      </c>
      <c r="DT24" s="88">
        <f>VLOOKUP($D24,'[15]3. Total capacity'!$C$9:$Q$48,14,FALSE)</f>
        <v>9500</v>
      </c>
      <c r="DU24" s="88">
        <f>VLOOKUP($D24,'[15]3. Total capacity'!$C$9:$Q$48,15,FALSE)</f>
        <v>9500</v>
      </c>
      <c r="DW24" s="10">
        <v>0</v>
      </c>
      <c r="DX24" s="10">
        <v>0</v>
      </c>
      <c r="DY24" s="10">
        <v>0</v>
      </c>
      <c r="DZ24" s="10">
        <v>0</v>
      </c>
      <c r="EA24" s="10">
        <v>0</v>
      </c>
      <c r="EB24" s="10">
        <v>0</v>
      </c>
      <c r="EC24" s="10">
        <v>0</v>
      </c>
      <c r="ED24" s="10">
        <v>0</v>
      </c>
      <c r="EE24" s="10">
        <v>0</v>
      </c>
      <c r="EF24" s="10">
        <v>0</v>
      </c>
    </row>
    <row r="25" spans="4:136">
      <c r="D25" s="10" t="s">
        <v>925</v>
      </c>
      <c r="E25" s="135" t="s">
        <v>278</v>
      </c>
      <c r="F25" s="135">
        <v>0.74289724000000001</v>
      </c>
      <c r="G25" s="10">
        <v>100504</v>
      </c>
      <c r="I25" s="88">
        <f>VLOOKUP(D25,[13]Analysis!$E$57:$H$72,4,FALSE)</f>
        <v>1376.0254854466864</v>
      </c>
      <c r="J25" s="10" t="s">
        <v>900</v>
      </c>
      <c r="K25" s="130">
        <f>VLOOKUP(D25,[13]Analysis!$E$57:$H$72,3,FALSE)</f>
        <v>25.681556195965417</v>
      </c>
      <c r="L25" s="10" t="s">
        <v>900</v>
      </c>
      <c r="M25" s="10" t="s">
        <v>72</v>
      </c>
      <c r="N25" s="10" t="s">
        <v>90</v>
      </c>
      <c r="O25" s="10" t="s">
        <v>901</v>
      </c>
      <c r="P25" s="10" t="s">
        <v>902</v>
      </c>
      <c r="Q25" s="10" t="s">
        <v>903</v>
      </c>
      <c r="S25" s="10" t="s">
        <v>910</v>
      </c>
      <c r="T25" s="10" t="s">
        <v>911</v>
      </c>
      <c r="U25" s="10" t="s">
        <v>911</v>
      </c>
      <c r="W25" s="10" t="s">
        <v>83</v>
      </c>
      <c r="X25" s="10" t="s">
        <v>72</v>
      </c>
      <c r="Y25" s="10" t="s">
        <v>83</v>
      </c>
      <c r="Z25" s="10" t="s">
        <v>72</v>
      </c>
      <c r="AB25" s="112" t="s">
        <v>906</v>
      </c>
      <c r="AC25" s="153">
        <f>VLOOKUP(D25,'[14]ROC dates'!$A$2:$J$170,10,FALSE)</f>
        <v>46477</v>
      </c>
      <c r="AE25" s="10"/>
      <c r="AG25" s="10" t="s">
        <v>907</v>
      </c>
      <c r="AH25" s="38" t="s">
        <v>908</v>
      </c>
      <c r="AI25" s="95">
        <v>1</v>
      </c>
      <c r="AJ25" s="10" t="s">
        <v>80</v>
      </c>
      <c r="AK25" s="38"/>
      <c r="AL25" s="38"/>
      <c r="AM25" s="10"/>
      <c r="AN25" s="10"/>
      <c r="AP25" s="10">
        <v>0</v>
      </c>
      <c r="AQ25" s="10">
        <v>0</v>
      </c>
      <c r="AR25" s="10">
        <v>0</v>
      </c>
      <c r="AS25" s="10">
        <v>0</v>
      </c>
      <c r="AT25" s="10">
        <v>0</v>
      </c>
      <c r="AU25" s="10">
        <v>0</v>
      </c>
      <c r="AV25" s="10">
        <v>0</v>
      </c>
      <c r="AW25" s="10">
        <v>0</v>
      </c>
      <c r="AX25" s="10">
        <v>0</v>
      </c>
      <c r="AY25" s="10">
        <v>0</v>
      </c>
      <c r="AZ25" s="10">
        <v>0</v>
      </c>
      <c r="BA25" s="10">
        <v>0</v>
      </c>
      <c r="BC25" s="10">
        <v>0</v>
      </c>
      <c r="BD25" s="10">
        <v>0</v>
      </c>
      <c r="BE25" s="10">
        <v>0</v>
      </c>
      <c r="BF25" s="10">
        <v>0</v>
      </c>
      <c r="BG25" s="10">
        <v>0</v>
      </c>
      <c r="BH25" s="10">
        <v>0</v>
      </c>
      <c r="BI25" s="10">
        <v>0</v>
      </c>
      <c r="BJ25" s="10">
        <v>0</v>
      </c>
      <c r="BK25" s="10">
        <v>0</v>
      </c>
      <c r="BL25" s="10">
        <v>0</v>
      </c>
      <c r="BM25" s="10">
        <v>0</v>
      </c>
      <c r="BN25" s="10">
        <v>0</v>
      </c>
      <c r="BP25" s="88">
        <f t="shared" si="1"/>
        <v>505.43809523809523</v>
      </c>
      <c r="BQ25" s="88">
        <f t="shared" si="2"/>
        <v>505.43809523809523</v>
      </c>
      <c r="BR25" s="88">
        <f t="shared" si="2"/>
        <v>505.43809523809523</v>
      </c>
      <c r="BS25" s="88">
        <f t="shared" si="2"/>
        <v>505.43809523809523</v>
      </c>
      <c r="BT25" s="88">
        <f t="shared" si="2"/>
        <v>505.43809523809523</v>
      </c>
      <c r="BU25" s="88">
        <f t="shared" si="2"/>
        <v>505.43809523809523</v>
      </c>
      <c r="BV25" s="88">
        <f t="shared" si="2"/>
        <v>505.43809523809523</v>
      </c>
      <c r="BW25" s="88">
        <f t="shared" si="2"/>
        <v>505.43809523809523</v>
      </c>
      <c r="BX25" s="88">
        <f t="shared" si="2"/>
        <v>505.43809523809523</v>
      </c>
      <c r="BY25" s="88">
        <f t="shared" si="2"/>
        <v>505.43809523809523</v>
      </c>
      <c r="BZ25" s="88">
        <f t="shared" si="2"/>
        <v>505.43809523809523</v>
      </c>
      <c r="CA25" s="88">
        <f t="shared" si="2"/>
        <v>505.43809523809523</v>
      </c>
      <c r="CC25" s="10">
        <v>0</v>
      </c>
      <c r="CD25" s="10">
        <v>0</v>
      </c>
      <c r="CE25" s="10">
        <v>0</v>
      </c>
      <c r="CF25" s="10">
        <v>0</v>
      </c>
      <c r="CG25" s="10">
        <v>0</v>
      </c>
      <c r="CH25" s="10">
        <v>0</v>
      </c>
      <c r="CI25" s="10">
        <v>0</v>
      </c>
      <c r="CJ25" s="10">
        <v>0</v>
      </c>
      <c r="CK25" s="10">
        <v>0</v>
      </c>
      <c r="CL25" s="10">
        <v>0</v>
      </c>
      <c r="CM25" s="10">
        <v>0</v>
      </c>
      <c r="CN25" s="10">
        <v>0</v>
      </c>
      <c r="CP25" s="10">
        <v>0</v>
      </c>
      <c r="CQ25" s="10">
        <v>0</v>
      </c>
      <c r="CR25" s="10">
        <v>0</v>
      </c>
      <c r="CS25" s="10">
        <v>0</v>
      </c>
      <c r="CT25" s="10">
        <v>0</v>
      </c>
      <c r="CU25" s="10">
        <v>0</v>
      </c>
      <c r="CV25" s="10">
        <v>0</v>
      </c>
      <c r="CW25" s="10">
        <v>0</v>
      </c>
      <c r="CX25" s="10">
        <v>0</v>
      </c>
      <c r="CY25" s="10">
        <v>0</v>
      </c>
      <c r="DA25" s="10">
        <v>0</v>
      </c>
      <c r="DB25" s="10">
        <v>0</v>
      </c>
      <c r="DC25" s="10">
        <v>0</v>
      </c>
      <c r="DD25" s="10">
        <v>0</v>
      </c>
      <c r="DE25" s="10">
        <v>0</v>
      </c>
      <c r="DF25" s="10">
        <v>0</v>
      </c>
      <c r="DG25" s="10">
        <v>0</v>
      </c>
      <c r="DH25" s="10">
        <v>0</v>
      </c>
      <c r="DI25" s="10">
        <v>0</v>
      </c>
      <c r="DJ25" s="10">
        <v>0</v>
      </c>
      <c r="DL25" s="88">
        <f>VLOOKUP($D25,'[15]3. Total capacity'!$C$9:$Q$48,6,FALSE)</f>
        <v>6065.2571428571428</v>
      </c>
      <c r="DM25" s="88">
        <f>VLOOKUP($D25,'[15]3. Total capacity'!$C$9:$Q$48,7,FALSE)</f>
        <v>6065.2571428571428</v>
      </c>
      <c r="DN25" s="88">
        <f>VLOOKUP($D25,'[15]3. Total capacity'!$C$9:$Q$48,8,FALSE)</f>
        <v>6065.2571428571428</v>
      </c>
      <c r="DO25" s="88">
        <f>VLOOKUP($D25,'[15]3. Total capacity'!$C$9:$Q$48,9,FALSE)</f>
        <v>6065.2571428571428</v>
      </c>
      <c r="DP25" s="88">
        <f>VLOOKUP($D25,'[15]3. Total capacity'!$C$9:$Q$48,10,FALSE)</f>
        <v>6065.2571428571428</v>
      </c>
      <c r="DQ25" s="88">
        <f>VLOOKUP($D25,'[15]3. Total capacity'!$C$9:$Q$48,11,FALSE)</f>
        <v>5096</v>
      </c>
      <c r="DR25" s="88">
        <f>VLOOKUP($D25,'[15]3. Total capacity'!$C$9:$Q$48,12,FALSE)</f>
        <v>0</v>
      </c>
      <c r="DS25" s="88">
        <f>VLOOKUP($D25,'[15]3. Total capacity'!$C$9:$Q$48,13,FALSE)</f>
        <v>0</v>
      </c>
      <c r="DT25" s="88">
        <f>VLOOKUP($D25,'[15]3. Total capacity'!$C$9:$Q$48,14,FALSE)</f>
        <v>0</v>
      </c>
      <c r="DU25" s="88">
        <f>VLOOKUP($D25,'[15]3. Total capacity'!$C$9:$Q$48,15,FALSE)</f>
        <v>0</v>
      </c>
      <c r="DW25" s="10">
        <v>0</v>
      </c>
      <c r="DX25" s="10">
        <v>0</v>
      </c>
      <c r="DY25" s="10">
        <v>0</v>
      </c>
      <c r="DZ25" s="10">
        <v>0</v>
      </c>
      <c r="EA25" s="10">
        <v>0</v>
      </c>
      <c r="EB25" s="10">
        <v>0</v>
      </c>
      <c r="EC25" s="10">
        <v>0</v>
      </c>
      <c r="ED25" s="10">
        <v>0</v>
      </c>
      <c r="EE25" s="10">
        <v>0</v>
      </c>
      <c r="EF25" s="10">
        <v>0</v>
      </c>
    </row>
    <row r="26" spans="4:136">
      <c r="D26" s="10" t="s">
        <v>926</v>
      </c>
      <c r="E26" s="135" t="s">
        <v>286</v>
      </c>
      <c r="F26" s="135">
        <v>-1.148504</v>
      </c>
      <c r="G26" s="10">
        <v>108922</v>
      </c>
      <c r="I26" s="88">
        <f>VLOOKUP(D26,[13]Analysis!$E$57:$H$72,4,FALSE)</f>
        <v>3084.8324188276883</v>
      </c>
      <c r="J26" s="10" t="s">
        <v>900</v>
      </c>
      <c r="K26" s="130">
        <f>VLOOKUP(D26,[13]Analysis!$E$57:$H$72,3,FALSE)</f>
        <v>32.018022598870047</v>
      </c>
      <c r="L26" s="10" t="s">
        <v>900</v>
      </c>
      <c r="M26" s="10" t="s">
        <v>72</v>
      </c>
      <c r="N26" s="10" t="s">
        <v>90</v>
      </c>
      <c r="O26" s="10" t="s">
        <v>901</v>
      </c>
      <c r="P26" s="10" t="s">
        <v>902</v>
      </c>
      <c r="Q26" s="10" t="s">
        <v>903</v>
      </c>
      <c r="S26" s="10" t="s">
        <v>910</v>
      </c>
      <c r="T26" s="10" t="s">
        <v>911</v>
      </c>
      <c r="U26" s="10" t="s">
        <v>911</v>
      </c>
      <c r="W26" s="10" t="s">
        <v>83</v>
      </c>
      <c r="X26" s="10" t="s">
        <v>72</v>
      </c>
      <c r="Y26" s="10" t="s">
        <v>83</v>
      </c>
      <c r="Z26" s="10" t="s">
        <v>72</v>
      </c>
      <c r="AB26" s="112" t="s">
        <v>906</v>
      </c>
      <c r="AC26" s="153">
        <f>VLOOKUP(D26,'[14]ROC dates'!$A$2:$J$170,10,FALSE)</f>
        <v>48706</v>
      </c>
      <c r="AE26" s="10"/>
      <c r="AG26" s="10" t="s">
        <v>907</v>
      </c>
      <c r="AH26" s="38" t="s">
        <v>908</v>
      </c>
      <c r="AI26" s="95">
        <v>1</v>
      </c>
      <c r="AJ26" s="10" t="s">
        <v>80</v>
      </c>
      <c r="AK26" s="38"/>
      <c r="AL26" s="38"/>
      <c r="AM26" s="10"/>
      <c r="AN26" s="10"/>
      <c r="AP26" s="10">
        <v>0</v>
      </c>
      <c r="AQ26" s="10">
        <v>0</v>
      </c>
      <c r="AR26" s="10">
        <v>0</v>
      </c>
      <c r="AS26" s="10">
        <v>0</v>
      </c>
      <c r="AT26" s="10">
        <v>0</v>
      </c>
      <c r="AU26" s="10">
        <v>0</v>
      </c>
      <c r="AV26" s="10">
        <v>0</v>
      </c>
      <c r="AW26" s="10">
        <v>0</v>
      </c>
      <c r="AX26" s="10">
        <v>0</v>
      </c>
      <c r="AY26" s="10">
        <v>0</v>
      </c>
      <c r="AZ26" s="10">
        <v>0</v>
      </c>
      <c r="BA26" s="10">
        <v>0</v>
      </c>
      <c r="BC26" s="10">
        <v>0</v>
      </c>
      <c r="BD26" s="10">
        <v>0</v>
      </c>
      <c r="BE26" s="10">
        <v>0</v>
      </c>
      <c r="BF26" s="10">
        <v>0</v>
      </c>
      <c r="BG26" s="10">
        <v>0</v>
      </c>
      <c r="BH26" s="10">
        <v>0</v>
      </c>
      <c r="BI26" s="10">
        <v>0</v>
      </c>
      <c r="BJ26" s="10">
        <v>0</v>
      </c>
      <c r="BK26" s="10">
        <v>0</v>
      </c>
      <c r="BL26" s="10">
        <v>0</v>
      </c>
      <c r="BM26" s="10">
        <v>0</v>
      </c>
      <c r="BN26" s="10">
        <v>0</v>
      </c>
      <c r="BP26" s="88">
        <f t="shared" si="1"/>
        <v>401.78847464779352</v>
      </c>
      <c r="BQ26" s="88">
        <f t="shared" si="2"/>
        <v>401.78847464779352</v>
      </c>
      <c r="BR26" s="88">
        <f t="shared" si="2"/>
        <v>401.78847464779352</v>
      </c>
      <c r="BS26" s="88">
        <f t="shared" si="2"/>
        <v>401.78847464779352</v>
      </c>
      <c r="BT26" s="88">
        <f t="shared" si="2"/>
        <v>401.78847464779352</v>
      </c>
      <c r="BU26" s="88">
        <f t="shared" si="2"/>
        <v>401.78847464779352</v>
      </c>
      <c r="BV26" s="88">
        <f t="shared" si="2"/>
        <v>401.78847464779352</v>
      </c>
      <c r="BW26" s="88">
        <f t="shared" si="2"/>
        <v>401.78847464779352</v>
      </c>
      <c r="BX26" s="88">
        <f t="shared" si="2"/>
        <v>401.78847464779352</v>
      </c>
      <c r="BY26" s="88">
        <f t="shared" si="2"/>
        <v>401.78847464779352</v>
      </c>
      <c r="BZ26" s="88">
        <f t="shared" si="2"/>
        <v>401.78847464779352</v>
      </c>
      <c r="CA26" s="88">
        <f t="shared" si="2"/>
        <v>401.78847464779352</v>
      </c>
      <c r="CC26" s="10">
        <v>0</v>
      </c>
      <c r="CD26" s="10">
        <v>0</v>
      </c>
      <c r="CE26" s="10">
        <v>0</v>
      </c>
      <c r="CF26" s="10">
        <v>0</v>
      </c>
      <c r="CG26" s="10">
        <v>0</v>
      </c>
      <c r="CH26" s="10">
        <v>0</v>
      </c>
      <c r="CI26" s="10">
        <v>0</v>
      </c>
      <c r="CJ26" s="10">
        <v>0</v>
      </c>
      <c r="CK26" s="10">
        <v>0</v>
      </c>
      <c r="CL26" s="10">
        <v>0</v>
      </c>
      <c r="CM26" s="10">
        <v>0</v>
      </c>
      <c r="CN26" s="10">
        <v>0</v>
      </c>
      <c r="CP26" s="10">
        <v>0</v>
      </c>
      <c r="CQ26" s="10">
        <v>0</v>
      </c>
      <c r="CR26" s="10">
        <v>0</v>
      </c>
      <c r="CS26" s="10">
        <v>0</v>
      </c>
      <c r="CT26" s="10">
        <v>0</v>
      </c>
      <c r="CU26" s="10">
        <v>0</v>
      </c>
      <c r="CV26" s="10">
        <v>0</v>
      </c>
      <c r="CW26" s="10">
        <v>0</v>
      </c>
      <c r="CX26" s="10">
        <v>0</v>
      </c>
      <c r="CY26" s="10">
        <v>0</v>
      </c>
      <c r="DA26" s="10">
        <v>0</v>
      </c>
      <c r="DB26" s="10">
        <v>0</v>
      </c>
      <c r="DC26" s="10">
        <v>0</v>
      </c>
      <c r="DD26" s="10">
        <v>0</v>
      </c>
      <c r="DE26" s="10">
        <v>0</v>
      </c>
      <c r="DF26" s="10">
        <v>0</v>
      </c>
      <c r="DG26" s="10">
        <v>0</v>
      </c>
      <c r="DH26" s="10">
        <v>0</v>
      </c>
      <c r="DI26" s="10">
        <v>0</v>
      </c>
      <c r="DJ26" s="10">
        <v>0</v>
      </c>
      <c r="DL26" s="88">
        <f>VLOOKUP($D26,'[15]3. Total capacity'!$C$9:$Q$48,6,FALSE)</f>
        <v>4821.4616957735225</v>
      </c>
      <c r="DM26" s="88">
        <f>VLOOKUP($D26,'[15]3. Total capacity'!$C$9:$Q$48,7,FALSE)</f>
        <v>4821.4616957735225</v>
      </c>
      <c r="DN26" s="88">
        <f>VLOOKUP($D26,'[15]3. Total capacity'!$C$9:$Q$48,8,FALSE)</f>
        <v>4821.4616957735225</v>
      </c>
      <c r="DO26" s="88">
        <f>VLOOKUP($D26,'[15]3. Total capacity'!$C$9:$Q$48,9,FALSE)</f>
        <v>4821.4616957735225</v>
      </c>
      <c r="DP26" s="88">
        <f>VLOOKUP($D26,'[15]3. Total capacity'!$C$9:$Q$48,10,FALSE)</f>
        <v>4821.4616957735225</v>
      </c>
      <c r="DQ26" s="88">
        <f>VLOOKUP($D26,'[15]3. Total capacity'!$C$9:$Q$48,11,FALSE)</f>
        <v>4821.4616957735225</v>
      </c>
      <c r="DR26" s="88">
        <f>VLOOKUP($D26,'[15]3. Total capacity'!$C$9:$Q$48,12,FALSE)</f>
        <v>4821.4616957735225</v>
      </c>
      <c r="DS26" s="88">
        <f>VLOOKUP($D26,'[15]3. Total capacity'!$C$9:$Q$48,13,FALSE)</f>
        <v>4821.4616957735225</v>
      </c>
      <c r="DT26" s="88">
        <f>VLOOKUP($D26,'[15]3. Total capacity'!$C$9:$Q$48,14,FALSE)</f>
        <v>4821.4616957735225</v>
      </c>
      <c r="DU26" s="88">
        <f>VLOOKUP($D26,'[15]3. Total capacity'!$C$9:$Q$48,15,FALSE)</f>
        <v>4821.4616957735225</v>
      </c>
      <c r="DW26" s="10">
        <v>0</v>
      </c>
      <c r="DX26" s="10">
        <v>0</v>
      </c>
      <c r="DY26" s="10">
        <v>0</v>
      </c>
      <c r="DZ26" s="10">
        <v>0</v>
      </c>
      <c r="EA26" s="10">
        <v>0</v>
      </c>
      <c r="EB26" s="10">
        <v>0</v>
      </c>
      <c r="EC26" s="10">
        <v>0</v>
      </c>
      <c r="ED26" s="10">
        <v>0</v>
      </c>
      <c r="EE26" s="10">
        <v>0</v>
      </c>
      <c r="EF26" s="10">
        <v>0</v>
      </c>
    </row>
    <row r="27" spans="4:136">
      <c r="D27" s="10" t="s">
        <v>927</v>
      </c>
      <c r="E27" s="135" t="s">
        <v>147</v>
      </c>
      <c r="F27" s="135">
        <v>-0.34135769999999999</v>
      </c>
      <c r="G27" s="10">
        <v>101376</v>
      </c>
      <c r="I27" s="88">
        <f>VLOOKUP(D27,[13]Analysis!$E$57:$H$72,4,FALSE)</f>
        <v>2496.4838851200016</v>
      </c>
      <c r="J27" s="10" t="s">
        <v>900</v>
      </c>
      <c r="K27" s="130">
        <f>VLOOKUP(D27,[13]Analysis!$E$57:$H$72,3,FALSE)</f>
        <v>27.668800000000015</v>
      </c>
      <c r="L27" s="10" t="s">
        <v>900</v>
      </c>
      <c r="M27" s="10" t="s">
        <v>72</v>
      </c>
      <c r="N27" s="10" t="s">
        <v>90</v>
      </c>
      <c r="O27" s="10" t="s">
        <v>901</v>
      </c>
      <c r="P27" s="10" t="s">
        <v>902</v>
      </c>
      <c r="Q27" s="10" t="s">
        <v>903</v>
      </c>
      <c r="S27" s="10" t="s">
        <v>921</v>
      </c>
      <c r="T27" s="10" t="s">
        <v>922</v>
      </c>
      <c r="U27" s="10" t="s">
        <v>83</v>
      </c>
      <c r="W27" s="10" t="s">
        <v>83</v>
      </c>
      <c r="X27" s="10" t="s">
        <v>72</v>
      </c>
      <c r="Y27" s="10" t="s">
        <v>83</v>
      </c>
      <c r="Z27" s="10" t="s">
        <v>72</v>
      </c>
      <c r="AB27" s="112" t="s">
        <v>906</v>
      </c>
      <c r="AC27" s="153">
        <f>VLOOKUP(D27,'[14]ROC dates'!$A$2:$J$170,10,FALSE)</f>
        <v>46477</v>
      </c>
      <c r="AE27" s="10"/>
      <c r="AG27" s="10" t="s">
        <v>907</v>
      </c>
      <c r="AH27" s="38" t="s">
        <v>908</v>
      </c>
      <c r="AI27" s="95">
        <v>1</v>
      </c>
      <c r="AJ27" s="10" t="s">
        <v>80</v>
      </c>
      <c r="AK27" s="38"/>
      <c r="AL27" s="38"/>
      <c r="AM27" s="10"/>
      <c r="AN27" s="10"/>
      <c r="AP27" s="10">
        <v>0</v>
      </c>
      <c r="AQ27" s="10">
        <v>0</v>
      </c>
      <c r="AR27" s="10">
        <v>0</v>
      </c>
      <c r="AS27" s="10">
        <v>0</v>
      </c>
      <c r="AT27" s="10">
        <v>0</v>
      </c>
      <c r="AU27" s="10">
        <v>0</v>
      </c>
      <c r="AV27" s="10">
        <v>0</v>
      </c>
      <c r="AW27" s="10">
        <v>0</v>
      </c>
      <c r="AX27" s="10">
        <v>0</v>
      </c>
      <c r="AY27" s="10">
        <v>0</v>
      </c>
      <c r="AZ27" s="10">
        <v>0</v>
      </c>
      <c r="BA27" s="10">
        <v>0</v>
      </c>
      <c r="BC27" s="10">
        <v>0</v>
      </c>
      <c r="BD27" s="10">
        <v>0</v>
      </c>
      <c r="BE27" s="10">
        <v>0</v>
      </c>
      <c r="BF27" s="10">
        <v>0</v>
      </c>
      <c r="BG27" s="10">
        <v>0</v>
      </c>
      <c r="BH27" s="10">
        <v>0</v>
      </c>
      <c r="BI27" s="10">
        <v>0</v>
      </c>
      <c r="BJ27" s="10">
        <v>0</v>
      </c>
      <c r="BK27" s="10">
        <v>0</v>
      </c>
      <c r="BL27" s="10">
        <v>0</v>
      </c>
      <c r="BM27" s="10">
        <v>0</v>
      </c>
      <c r="BN27" s="10">
        <v>0</v>
      </c>
      <c r="BP27" s="88">
        <f t="shared" si="1"/>
        <v>347.48397278911557</v>
      </c>
      <c r="BQ27" s="88">
        <f t="shared" si="2"/>
        <v>347.48397278911557</v>
      </c>
      <c r="BR27" s="88">
        <f t="shared" si="2"/>
        <v>347.48397278911557</v>
      </c>
      <c r="BS27" s="88">
        <f t="shared" si="2"/>
        <v>347.48397278911557</v>
      </c>
      <c r="BT27" s="88">
        <f t="shared" si="2"/>
        <v>347.48397278911557</v>
      </c>
      <c r="BU27" s="88">
        <f t="shared" si="2"/>
        <v>347.48397278911557</v>
      </c>
      <c r="BV27" s="88">
        <f t="shared" si="2"/>
        <v>347.48397278911557</v>
      </c>
      <c r="BW27" s="88">
        <f t="shared" si="2"/>
        <v>347.48397278911557</v>
      </c>
      <c r="BX27" s="88">
        <f t="shared" si="2"/>
        <v>347.48397278911557</v>
      </c>
      <c r="BY27" s="88">
        <f t="shared" si="2"/>
        <v>347.48397278911557</v>
      </c>
      <c r="BZ27" s="88">
        <f t="shared" si="2"/>
        <v>347.48397278911557</v>
      </c>
      <c r="CA27" s="88">
        <f t="shared" si="2"/>
        <v>347.48397278911557</v>
      </c>
      <c r="CC27" s="10">
        <v>0</v>
      </c>
      <c r="CD27" s="10">
        <v>0</v>
      </c>
      <c r="CE27" s="10">
        <v>0</v>
      </c>
      <c r="CF27" s="10">
        <v>0</v>
      </c>
      <c r="CG27" s="10">
        <v>0</v>
      </c>
      <c r="CH27" s="10">
        <v>0</v>
      </c>
      <c r="CI27" s="10">
        <v>0</v>
      </c>
      <c r="CJ27" s="10">
        <v>0</v>
      </c>
      <c r="CK27" s="10">
        <v>0</v>
      </c>
      <c r="CL27" s="10">
        <v>0</v>
      </c>
      <c r="CM27" s="10">
        <v>0</v>
      </c>
      <c r="CN27" s="10">
        <v>0</v>
      </c>
      <c r="CP27" s="10">
        <v>0</v>
      </c>
      <c r="CQ27" s="10">
        <v>0</v>
      </c>
      <c r="CR27" s="10">
        <v>0</v>
      </c>
      <c r="CS27" s="10">
        <v>0</v>
      </c>
      <c r="CT27" s="10">
        <v>0</v>
      </c>
      <c r="CU27" s="10">
        <v>0</v>
      </c>
      <c r="CV27" s="10">
        <v>0</v>
      </c>
      <c r="CW27" s="10">
        <v>0</v>
      </c>
      <c r="CX27" s="10">
        <v>0</v>
      </c>
      <c r="CY27" s="10">
        <v>0</v>
      </c>
      <c r="DA27" s="10">
        <v>0</v>
      </c>
      <c r="DB27" s="10">
        <v>0</v>
      </c>
      <c r="DC27" s="10">
        <v>0</v>
      </c>
      <c r="DD27" s="10">
        <v>0</v>
      </c>
      <c r="DE27" s="10">
        <v>0</v>
      </c>
      <c r="DF27" s="10">
        <v>0</v>
      </c>
      <c r="DG27" s="10">
        <v>0</v>
      </c>
      <c r="DH27" s="10">
        <v>0</v>
      </c>
      <c r="DI27" s="10">
        <v>0</v>
      </c>
      <c r="DJ27" s="10">
        <v>0</v>
      </c>
      <c r="DL27" s="88">
        <f>VLOOKUP($D27,'[15]3. Total capacity'!$C$9:$Q$48,6,FALSE)</f>
        <v>4169.8076734693868</v>
      </c>
      <c r="DM27" s="88">
        <f>VLOOKUP($D27,'[15]3. Total capacity'!$C$9:$Q$48,7,FALSE)</f>
        <v>4169.8076734693868</v>
      </c>
      <c r="DN27" s="88">
        <f>VLOOKUP($D27,'[15]3. Total capacity'!$C$9:$Q$48,8,FALSE)</f>
        <v>4169.8076734693868</v>
      </c>
      <c r="DO27" s="88">
        <f>VLOOKUP($D27,'[15]3. Total capacity'!$C$9:$Q$48,9,FALSE)</f>
        <v>4169.8076734693868</v>
      </c>
      <c r="DP27" s="88">
        <f>VLOOKUP($D27,'[15]3. Total capacity'!$C$9:$Q$48,10,FALSE)</f>
        <v>4169.8076734693868</v>
      </c>
      <c r="DQ27" s="88">
        <f>VLOOKUP($D27,'[15]3. Total capacity'!$C$9:$Q$48,11,FALSE)</f>
        <v>5605.5999999999995</v>
      </c>
      <c r="DR27" s="88">
        <f>VLOOKUP($D27,'[15]3. Total capacity'!$C$9:$Q$48,12,FALSE)</f>
        <v>5605.5999999999995</v>
      </c>
      <c r="DS27" s="88">
        <f>VLOOKUP($D27,'[15]3. Total capacity'!$C$9:$Q$48,13,FALSE)</f>
        <v>5605.5999999999995</v>
      </c>
      <c r="DT27" s="88">
        <f>VLOOKUP($D27,'[15]3. Total capacity'!$C$9:$Q$48,14,FALSE)</f>
        <v>5605.5999999999995</v>
      </c>
      <c r="DU27" s="88">
        <f>VLOOKUP($D27,'[15]3. Total capacity'!$C$9:$Q$48,15,FALSE)</f>
        <v>5605.5999999999995</v>
      </c>
      <c r="DW27" s="10">
        <v>0</v>
      </c>
      <c r="DX27" s="10">
        <v>0</v>
      </c>
      <c r="DY27" s="10">
        <v>0</v>
      </c>
      <c r="DZ27" s="10">
        <v>0</v>
      </c>
      <c r="EA27" s="10">
        <v>0</v>
      </c>
      <c r="EB27" s="10">
        <v>0</v>
      </c>
      <c r="EC27" s="10">
        <v>0</v>
      </c>
      <c r="ED27" s="10">
        <v>0</v>
      </c>
      <c r="EE27" s="10">
        <v>0</v>
      </c>
      <c r="EF27" s="10">
        <v>0</v>
      </c>
    </row>
    <row r="28" spans="4:136">
      <c r="D28" s="10" t="s">
        <v>111</v>
      </c>
      <c r="E28" s="135" t="s">
        <v>112</v>
      </c>
      <c r="F28" s="135">
        <v>1.26337553</v>
      </c>
      <c r="G28" s="10">
        <v>100206</v>
      </c>
      <c r="I28" s="88">
        <f>VLOOKUP(D28,'[1]TDS data'!$B$4:$G$367,6,FALSE)</f>
        <v>3797.7811212695501</v>
      </c>
      <c r="J28" s="10" t="s">
        <v>75</v>
      </c>
      <c r="K28" s="130">
        <f>VLOOKUP(D28,'[16] Cake ds%'!$B$2:$C$43,2,FALSE)</f>
        <v>30.091717171717182</v>
      </c>
      <c r="L28" s="10" t="s">
        <v>900</v>
      </c>
      <c r="M28" s="10" t="s">
        <v>83</v>
      </c>
      <c r="N28" s="10" t="s">
        <v>84</v>
      </c>
      <c r="O28" s="10" t="s">
        <v>901</v>
      </c>
      <c r="P28" s="10" t="s">
        <v>928</v>
      </c>
      <c r="Q28" s="10"/>
      <c r="S28" s="10" t="s">
        <v>929</v>
      </c>
      <c r="T28" s="10" t="s">
        <v>923</v>
      </c>
      <c r="U28" s="10" t="s">
        <v>923</v>
      </c>
      <c r="W28" s="10" t="s">
        <v>72</v>
      </c>
      <c r="X28" s="10" t="s">
        <v>83</v>
      </c>
      <c r="Y28" s="10" t="s">
        <v>83</v>
      </c>
      <c r="Z28" s="10" t="s">
        <v>930</v>
      </c>
      <c r="AB28" s="112" t="s">
        <v>908</v>
      </c>
      <c r="AC28" s="112" t="s">
        <v>908</v>
      </c>
      <c r="AE28" s="10"/>
      <c r="AG28" s="38" t="str">
        <f>VLOOKUP(D28,WwTW!D26:AG149,25,FALSE)</f>
        <v>ASHFORD STC</v>
      </c>
      <c r="AH28" s="38">
        <f>VLOOKUP(AG28,$D$12:$G$43,4,FALSE)</f>
        <v>101753</v>
      </c>
      <c r="AI28" s="84">
        <f>VLOOKUP(D28,WwTW!D26:AI149,26,FALSE)</f>
        <v>0.71115539535074868</v>
      </c>
      <c r="AJ28" s="15" t="s">
        <v>113</v>
      </c>
      <c r="AK28" s="38" t="str">
        <f>VLOOKUP(D28,WwTW!D26:AK149,28,FALSE)</f>
        <v>MOTNEY HILL STC</v>
      </c>
      <c r="AL28" s="38">
        <f>VLOOKUP(AK28,$D$12:$G$43,4,FALSE)</f>
        <v>100710</v>
      </c>
      <c r="AM28" s="152">
        <f>VLOOKUP(D28,WwTW!D26:AM149,29,FALSE)</f>
        <v>0.15510353569782601</v>
      </c>
      <c r="AN28" s="10" t="s">
        <v>113</v>
      </c>
      <c r="AP28" s="10">
        <v>0</v>
      </c>
      <c r="AQ28" s="10">
        <v>0</v>
      </c>
      <c r="AR28" s="10">
        <v>0</v>
      </c>
      <c r="AS28" s="10">
        <v>0</v>
      </c>
      <c r="AT28" s="10">
        <v>0</v>
      </c>
      <c r="AU28" s="10">
        <v>0</v>
      </c>
      <c r="AV28" s="10">
        <v>0</v>
      </c>
      <c r="AW28" s="10">
        <v>0</v>
      </c>
      <c r="AX28" s="10">
        <v>0</v>
      </c>
      <c r="AY28" s="10">
        <v>0</v>
      </c>
      <c r="AZ28" s="10">
        <v>0</v>
      </c>
      <c r="BA28" s="10">
        <v>0</v>
      </c>
      <c r="BC28" s="10">
        <v>0</v>
      </c>
      <c r="BD28" s="10">
        <v>0</v>
      </c>
      <c r="BE28" s="10">
        <v>0</v>
      </c>
      <c r="BF28" s="10">
        <v>0</v>
      </c>
      <c r="BG28" s="10">
        <v>0</v>
      </c>
      <c r="BH28" s="10">
        <v>0</v>
      </c>
      <c r="BI28" s="10">
        <v>0</v>
      </c>
      <c r="BJ28" s="10">
        <v>0</v>
      </c>
      <c r="BK28" s="10">
        <v>0</v>
      </c>
      <c r="BL28" s="10">
        <v>0</v>
      </c>
      <c r="BM28" s="10">
        <v>0</v>
      </c>
      <c r="BN28" s="10">
        <v>0</v>
      </c>
      <c r="BP28" s="88">
        <f t="shared" si="1"/>
        <v>270.31917433061523</v>
      </c>
      <c r="BQ28" s="88">
        <f t="shared" ref="BQ28:CA28" si="3">BP28</f>
        <v>270.31917433061523</v>
      </c>
      <c r="BR28" s="88">
        <f t="shared" si="3"/>
        <v>270.31917433061523</v>
      </c>
      <c r="BS28" s="88">
        <f t="shared" si="3"/>
        <v>270.31917433061523</v>
      </c>
      <c r="BT28" s="88">
        <f t="shared" si="3"/>
        <v>270.31917433061523</v>
      </c>
      <c r="BU28" s="88">
        <f t="shared" si="3"/>
        <v>270.31917433061523</v>
      </c>
      <c r="BV28" s="88">
        <f t="shared" si="3"/>
        <v>270.31917433061523</v>
      </c>
      <c r="BW28" s="88">
        <f t="shared" si="3"/>
        <v>270.31917433061523</v>
      </c>
      <c r="BX28" s="88">
        <f t="shared" si="3"/>
        <v>270.31917433061523</v>
      </c>
      <c r="BY28" s="88">
        <f t="shared" si="3"/>
        <v>270.31917433061523</v>
      </c>
      <c r="BZ28" s="88">
        <f t="shared" si="3"/>
        <v>270.31917433061523</v>
      </c>
      <c r="CA28" s="88">
        <f t="shared" si="3"/>
        <v>270.31917433061523</v>
      </c>
      <c r="CC28" s="10">
        <v>0</v>
      </c>
      <c r="CD28" s="10">
        <v>0</v>
      </c>
      <c r="CE28" s="10">
        <v>0</v>
      </c>
      <c r="CF28" s="10">
        <v>0</v>
      </c>
      <c r="CG28" s="10">
        <v>0</v>
      </c>
      <c r="CH28" s="10">
        <v>0</v>
      </c>
      <c r="CI28" s="10">
        <v>0</v>
      </c>
      <c r="CJ28" s="10">
        <v>0</v>
      </c>
      <c r="CK28" s="10">
        <v>0</v>
      </c>
      <c r="CL28" s="10">
        <v>0</v>
      </c>
      <c r="CM28" s="10">
        <v>0</v>
      </c>
      <c r="CN28" s="10">
        <v>0</v>
      </c>
      <c r="CP28" s="10">
        <v>0</v>
      </c>
      <c r="CQ28" s="10">
        <v>0</v>
      </c>
      <c r="CR28" s="10">
        <v>0</v>
      </c>
      <c r="CS28" s="10">
        <v>0</v>
      </c>
      <c r="CT28" s="10">
        <v>0</v>
      </c>
      <c r="CU28" s="10">
        <v>0</v>
      </c>
      <c r="CV28" s="10">
        <v>0</v>
      </c>
      <c r="CW28" s="10">
        <v>0</v>
      </c>
      <c r="CX28" s="10">
        <v>0</v>
      </c>
      <c r="CY28" s="10">
        <v>0</v>
      </c>
      <c r="DA28" s="10">
        <v>0</v>
      </c>
      <c r="DB28" s="10">
        <v>0</v>
      </c>
      <c r="DC28" s="10">
        <v>0</v>
      </c>
      <c r="DD28" s="10">
        <v>0</v>
      </c>
      <c r="DE28" s="10">
        <v>0</v>
      </c>
      <c r="DF28" s="10">
        <v>0</v>
      </c>
      <c r="DG28" s="10">
        <v>0</v>
      </c>
      <c r="DH28" s="10">
        <v>0</v>
      </c>
      <c r="DI28" s="10">
        <v>0</v>
      </c>
      <c r="DJ28" s="10">
        <v>0</v>
      </c>
      <c r="DL28" s="88">
        <f>VLOOKUP($D28,'[15]3. Total capacity'!$C$9:$Q$48,6,FALSE)</f>
        <v>3243.8300919673829</v>
      </c>
      <c r="DM28" s="88">
        <f>VLOOKUP($D28,'[15]3. Total capacity'!$C$9:$Q$48,7,FALSE)</f>
        <v>3275.7551442268036</v>
      </c>
      <c r="DN28" s="88">
        <f>VLOOKUP($D28,'[15]3. Total capacity'!$C$9:$Q$48,8,FALSE)</f>
        <v>3305.3323033378847</v>
      </c>
      <c r="DO28" s="88">
        <f>VLOOKUP($D28,'[15]3. Total capacity'!$C$9:$Q$48,9,FALSE)</f>
        <v>3334.7432435607393</v>
      </c>
      <c r="DP28" s="88">
        <f>VLOOKUP($D28,'[15]3. Total capacity'!$C$9:$Q$48,10,FALSE)</f>
        <v>3363.8861986591637</v>
      </c>
      <c r="DQ28" s="88">
        <f>VLOOKUP($D28,'[15]3. Total capacity'!$C$9:$Q$48,11,FALSE)</f>
        <v>3392.494987706355</v>
      </c>
      <c r="DR28" s="88">
        <f>VLOOKUP($D28,'[15]3. Total capacity'!$C$9:$Q$48,12,FALSE)</f>
        <v>3406.0649676571807</v>
      </c>
      <c r="DS28" s="88">
        <f>VLOOKUP($D28,'[15]3. Total capacity'!$C$9:$Q$48,13,FALSE)</f>
        <v>3419.6892275278092</v>
      </c>
      <c r="DT28" s="88">
        <f>VLOOKUP($D28,'[15]3. Total capacity'!$C$9:$Q$48,14,FALSE)</f>
        <v>3433.3679844379203</v>
      </c>
      <c r="DU28" s="88">
        <f>VLOOKUP($D28,'[15]3. Total capacity'!$C$9:$Q$48,15,FALSE)</f>
        <v>3447.1014563756721</v>
      </c>
      <c r="DW28" s="10">
        <v>0</v>
      </c>
      <c r="DX28" s="10">
        <v>0</v>
      </c>
      <c r="DY28" s="10">
        <v>0</v>
      </c>
      <c r="DZ28" s="10">
        <v>0</v>
      </c>
      <c r="EA28" s="10">
        <v>0</v>
      </c>
      <c r="EB28" s="10">
        <v>0</v>
      </c>
      <c r="EC28" s="10">
        <v>0</v>
      </c>
      <c r="ED28" s="10">
        <v>0</v>
      </c>
      <c r="EE28" s="10">
        <v>0</v>
      </c>
      <c r="EF28" s="10">
        <v>0</v>
      </c>
    </row>
    <row r="29" spans="4:136">
      <c r="D29" s="10" t="s">
        <v>126</v>
      </c>
      <c r="E29" s="135" t="s">
        <v>127</v>
      </c>
      <c r="F29" s="135">
        <v>-0.80583280000000002</v>
      </c>
      <c r="G29" s="10">
        <v>100834</v>
      </c>
      <c r="I29" s="88">
        <f>VLOOKUP(D29,'[1]TDS data'!$B$4:$G$367,6,FALSE)</f>
        <v>1088.6472625514805</v>
      </c>
      <c r="J29" s="10" t="s">
        <v>75</v>
      </c>
      <c r="K29" s="130">
        <f>VLOOKUP(D29,'[16] Cake ds%'!$B$2:$C$43,2,FALSE)</f>
        <v>28.810298507462683</v>
      </c>
      <c r="L29" s="10" t="s">
        <v>900</v>
      </c>
      <c r="M29" s="10" t="s">
        <v>72</v>
      </c>
      <c r="N29" s="10" t="s">
        <v>84</v>
      </c>
      <c r="O29" s="10" t="s">
        <v>901</v>
      </c>
      <c r="P29" s="10" t="s">
        <v>928</v>
      </c>
      <c r="Q29" s="10"/>
      <c r="S29" s="10" t="s">
        <v>929</v>
      </c>
      <c r="T29" s="10" t="s">
        <v>923</v>
      </c>
      <c r="U29" s="10" t="s">
        <v>923</v>
      </c>
      <c r="W29" s="10" t="s">
        <v>72</v>
      </c>
      <c r="X29" s="10" t="s">
        <v>83</v>
      </c>
      <c r="Y29" s="10" t="s">
        <v>83</v>
      </c>
      <c r="Z29" s="10" t="s">
        <v>930</v>
      </c>
      <c r="AB29" s="112" t="s">
        <v>908</v>
      </c>
      <c r="AC29" s="112" t="s">
        <v>908</v>
      </c>
      <c r="AE29" s="10"/>
      <c r="AG29" s="38" t="str">
        <f>VLOOKUP(D29,WwTW!D27:AG150,25,FALSE)</f>
        <v>BUDDS FARM HAVANT STC</v>
      </c>
      <c r="AH29" s="38">
        <f t="shared" ref="AH29:AH43" si="4">VLOOKUP(AG29,$D$12:$G$43,4,FALSE)</f>
        <v>102480</v>
      </c>
      <c r="AI29" s="84">
        <f>VLOOKUP(D29,WwTW!D27:AI150,26,FALSE)</f>
        <v>0.91202393282893046</v>
      </c>
      <c r="AJ29" s="15" t="s">
        <v>113</v>
      </c>
      <c r="AK29" s="38" t="str">
        <f>VLOOKUP(D29,WwTW!D27:AK150,28,FALSE)</f>
        <v>FORD STC</v>
      </c>
      <c r="AL29" s="38">
        <f t="shared" ref="AL29:AL43" si="5">VLOOKUP(AK29,$D$12:$G$43,4,FALSE)</f>
        <v>107426</v>
      </c>
      <c r="AM29" s="152">
        <f>VLOOKUP(D29,WwTW!D27:AM150,29,FALSE)</f>
        <v>6.5379567141877912E-2</v>
      </c>
      <c r="AN29" s="10" t="s">
        <v>113</v>
      </c>
      <c r="AP29" s="10">
        <v>0</v>
      </c>
      <c r="AQ29" s="10">
        <v>0</v>
      </c>
      <c r="AR29" s="10">
        <v>0</v>
      </c>
      <c r="AS29" s="10">
        <v>0</v>
      </c>
      <c r="AT29" s="10">
        <v>0</v>
      </c>
      <c r="AU29" s="10">
        <v>0</v>
      </c>
      <c r="AV29" s="10">
        <v>0</v>
      </c>
      <c r="AW29" s="10">
        <v>0</v>
      </c>
      <c r="AX29" s="10">
        <v>0</v>
      </c>
      <c r="AY29" s="10">
        <v>0</v>
      </c>
      <c r="AZ29" s="10">
        <v>0</v>
      </c>
      <c r="BA29" s="10">
        <v>0</v>
      </c>
      <c r="BC29" s="10">
        <v>0</v>
      </c>
      <c r="BD29" s="10">
        <v>0</v>
      </c>
      <c r="BE29" s="10">
        <v>0</v>
      </c>
      <c r="BF29" s="10">
        <v>0</v>
      </c>
      <c r="BG29" s="10">
        <v>0</v>
      </c>
      <c r="BH29" s="10">
        <v>0</v>
      </c>
      <c r="BI29" s="10">
        <v>0</v>
      </c>
      <c r="BJ29" s="10">
        <v>0</v>
      </c>
      <c r="BK29" s="10">
        <v>0</v>
      </c>
      <c r="BL29" s="10">
        <v>0</v>
      </c>
      <c r="BM29" s="10">
        <v>0</v>
      </c>
      <c r="BN29" s="10">
        <v>0</v>
      </c>
      <c r="BP29" s="88">
        <f t="shared" si="1"/>
        <v>89.061838636398406</v>
      </c>
      <c r="BQ29" s="88">
        <f t="shared" ref="BQ29:CA29" si="6">BP29</f>
        <v>89.061838636398406</v>
      </c>
      <c r="BR29" s="88">
        <f t="shared" si="6"/>
        <v>89.061838636398406</v>
      </c>
      <c r="BS29" s="88">
        <f t="shared" si="6"/>
        <v>89.061838636398406</v>
      </c>
      <c r="BT29" s="88">
        <f t="shared" si="6"/>
        <v>89.061838636398406</v>
      </c>
      <c r="BU29" s="88">
        <f t="shared" si="6"/>
        <v>89.061838636398406</v>
      </c>
      <c r="BV29" s="88">
        <f t="shared" si="6"/>
        <v>89.061838636398406</v>
      </c>
      <c r="BW29" s="88">
        <f t="shared" si="6"/>
        <v>89.061838636398406</v>
      </c>
      <c r="BX29" s="88">
        <f t="shared" si="6"/>
        <v>89.061838636398406</v>
      </c>
      <c r="BY29" s="88">
        <f t="shared" si="6"/>
        <v>89.061838636398406</v>
      </c>
      <c r="BZ29" s="88">
        <f t="shared" si="6"/>
        <v>89.061838636398406</v>
      </c>
      <c r="CA29" s="88">
        <f t="shared" si="6"/>
        <v>89.061838636398406</v>
      </c>
      <c r="CC29" s="10">
        <v>0</v>
      </c>
      <c r="CD29" s="10">
        <v>0</v>
      </c>
      <c r="CE29" s="10">
        <v>0</v>
      </c>
      <c r="CF29" s="10">
        <v>0</v>
      </c>
      <c r="CG29" s="10">
        <v>0</v>
      </c>
      <c r="CH29" s="10">
        <v>0</v>
      </c>
      <c r="CI29" s="10">
        <v>0</v>
      </c>
      <c r="CJ29" s="10">
        <v>0</v>
      </c>
      <c r="CK29" s="10">
        <v>0</v>
      </c>
      <c r="CL29" s="10">
        <v>0</v>
      </c>
      <c r="CM29" s="10">
        <v>0</v>
      </c>
      <c r="CN29" s="10">
        <v>0</v>
      </c>
      <c r="CP29" s="10">
        <v>0</v>
      </c>
      <c r="CQ29" s="10">
        <v>0</v>
      </c>
      <c r="CR29" s="10">
        <v>0</v>
      </c>
      <c r="CS29" s="10">
        <v>0</v>
      </c>
      <c r="CT29" s="10">
        <v>0</v>
      </c>
      <c r="CU29" s="10">
        <v>0</v>
      </c>
      <c r="CV29" s="10">
        <v>0</v>
      </c>
      <c r="CW29" s="10">
        <v>0</v>
      </c>
      <c r="CX29" s="10">
        <v>0</v>
      </c>
      <c r="CY29" s="10">
        <v>0</v>
      </c>
      <c r="DA29" s="10">
        <v>0</v>
      </c>
      <c r="DB29" s="10">
        <v>0</v>
      </c>
      <c r="DC29" s="10">
        <v>0</v>
      </c>
      <c r="DD29" s="10">
        <v>0</v>
      </c>
      <c r="DE29" s="10">
        <v>0</v>
      </c>
      <c r="DF29" s="10">
        <v>0</v>
      </c>
      <c r="DG29" s="10">
        <v>0</v>
      </c>
      <c r="DH29" s="10">
        <v>0</v>
      </c>
      <c r="DI29" s="10">
        <v>0</v>
      </c>
      <c r="DJ29" s="10">
        <v>0</v>
      </c>
      <c r="DL29" s="88">
        <f>VLOOKUP($D29,'[15]3. Total capacity'!$C$9:$Q$48,6,FALSE)</f>
        <v>1068.7420636367808</v>
      </c>
      <c r="DM29" s="88">
        <f>VLOOKUP($D29,'[15]3. Total capacity'!$C$9:$Q$48,7,FALSE)</f>
        <v>1075.6885814596224</v>
      </c>
      <c r="DN29" s="88">
        <f>VLOOKUP($D29,'[15]3. Total capacity'!$C$9:$Q$48,8,FALSE)</f>
        <v>1081.62814110056</v>
      </c>
      <c r="DO29" s="88">
        <f>VLOOKUP($D29,'[15]3. Total capacity'!$C$9:$Q$48,9,FALSE)</f>
        <v>1087.669107447718</v>
      </c>
      <c r="DP29" s="88">
        <f>VLOOKUP($D29,'[15]3. Total capacity'!$C$9:$Q$48,10,FALSE)</f>
        <v>1093.0758371167442</v>
      </c>
      <c r="DQ29" s="88">
        <f>VLOOKUP($D29,'[15]3. Total capacity'!$C$9:$Q$48,11,FALSE)</f>
        <v>1098.126324644094</v>
      </c>
      <c r="DR29" s="88">
        <f>VLOOKUP($D29,'[15]3. Total capacity'!$C$9:$Q$48,12,FALSE)</f>
        <v>1102.5188299426704</v>
      </c>
      <c r="DS29" s="88">
        <f>VLOOKUP($D29,'[15]3. Total capacity'!$C$9:$Q$48,13,FALSE)</f>
        <v>1106.928905262441</v>
      </c>
      <c r="DT29" s="88">
        <f>VLOOKUP($D29,'[15]3. Total capacity'!$C$9:$Q$48,14,FALSE)</f>
        <v>1111.3566208834909</v>
      </c>
      <c r="DU29" s="88">
        <f>VLOOKUP($D29,'[15]3. Total capacity'!$C$9:$Q$48,15,FALSE)</f>
        <v>1115.8020473670249</v>
      </c>
      <c r="DW29" s="10">
        <v>0</v>
      </c>
      <c r="DX29" s="10">
        <v>0</v>
      </c>
      <c r="DY29" s="10">
        <v>0</v>
      </c>
      <c r="DZ29" s="10">
        <v>0</v>
      </c>
      <c r="EA29" s="10">
        <v>0</v>
      </c>
      <c r="EB29" s="10">
        <v>0</v>
      </c>
      <c r="EC29" s="10">
        <v>0</v>
      </c>
      <c r="ED29" s="10">
        <v>0</v>
      </c>
      <c r="EE29" s="10">
        <v>0</v>
      </c>
      <c r="EF29" s="10">
        <v>0</v>
      </c>
    </row>
    <row r="30" spans="4:136">
      <c r="D30" s="10" t="s">
        <v>128</v>
      </c>
      <c r="E30" s="135" t="s">
        <v>129</v>
      </c>
      <c r="F30" s="135">
        <v>-1.3388051000000001</v>
      </c>
      <c r="G30" s="10">
        <v>101307</v>
      </c>
      <c r="I30" s="88">
        <f>VLOOKUP(D30,'[1]TDS data'!$B$4:$G$367,6,FALSE)</f>
        <v>2996.0628585731915</v>
      </c>
      <c r="J30" s="10" t="s">
        <v>75</v>
      </c>
      <c r="K30" s="130">
        <f>VLOOKUP(D30,'[16] Cake ds%'!$B$2:$C$43,2,FALSE)</f>
        <v>31.728655462184875</v>
      </c>
      <c r="L30" s="10" t="s">
        <v>900</v>
      </c>
      <c r="M30" s="10" t="s">
        <v>72</v>
      </c>
      <c r="N30" s="10" t="s">
        <v>84</v>
      </c>
      <c r="O30" s="10" t="s">
        <v>901</v>
      </c>
      <c r="P30" s="10" t="s">
        <v>928</v>
      </c>
      <c r="Q30" s="10"/>
      <c r="S30" s="10" t="s">
        <v>929</v>
      </c>
      <c r="T30" s="10" t="s">
        <v>923</v>
      </c>
      <c r="U30" s="10" t="s">
        <v>923</v>
      </c>
      <c r="W30" s="10" t="s">
        <v>72</v>
      </c>
      <c r="X30" s="10" t="s">
        <v>83</v>
      </c>
      <c r="Y30" s="10" t="s">
        <v>83</v>
      </c>
      <c r="Z30" s="10" t="s">
        <v>930</v>
      </c>
      <c r="AB30" s="112" t="s">
        <v>908</v>
      </c>
      <c r="AC30" s="112" t="s">
        <v>908</v>
      </c>
      <c r="AE30" s="10"/>
      <c r="AG30" s="38" t="str">
        <f>VLOOKUP(D30,WwTW!D28:AG151,25,FALSE)</f>
        <v>BUDDS FARM HAVANT STC</v>
      </c>
      <c r="AH30" s="38">
        <f t="shared" si="4"/>
        <v>102480</v>
      </c>
      <c r="AI30" s="84">
        <f>VLOOKUP(D30,WwTW!D28:AI151,26,FALSE)</f>
        <v>1</v>
      </c>
      <c r="AJ30" s="15" t="s">
        <v>113</v>
      </c>
      <c r="AK30" s="38"/>
      <c r="AL30" s="38"/>
      <c r="AM30" s="152"/>
      <c r="AN30" s="10" t="s">
        <v>113</v>
      </c>
      <c r="AP30" s="10">
        <v>0</v>
      </c>
      <c r="AQ30" s="10">
        <v>0</v>
      </c>
      <c r="AR30" s="10">
        <v>0</v>
      </c>
      <c r="AS30" s="10">
        <v>0</v>
      </c>
      <c r="AT30" s="10">
        <v>0</v>
      </c>
      <c r="AU30" s="10">
        <v>0</v>
      </c>
      <c r="AV30" s="10">
        <v>0</v>
      </c>
      <c r="AW30" s="10">
        <v>0</v>
      </c>
      <c r="AX30" s="10">
        <v>0</v>
      </c>
      <c r="AY30" s="10">
        <v>0</v>
      </c>
      <c r="AZ30" s="10">
        <v>0</v>
      </c>
      <c r="BA30" s="10">
        <v>0</v>
      </c>
      <c r="BC30" s="10">
        <v>0</v>
      </c>
      <c r="BD30" s="10">
        <v>0</v>
      </c>
      <c r="BE30" s="10">
        <v>0</v>
      </c>
      <c r="BF30" s="10">
        <v>0</v>
      </c>
      <c r="BG30" s="10">
        <v>0</v>
      </c>
      <c r="BH30" s="10">
        <v>0</v>
      </c>
      <c r="BI30" s="10">
        <v>0</v>
      </c>
      <c r="BJ30" s="10">
        <v>0</v>
      </c>
      <c r="BK30" s="10">
        <v>0</v>
      </c>
      <c r="BL30" s="10">
        <v>0</v>
      </c>
      <c r="BM30" s="10">
        <v>0</v>
      </c>
      <c r="BN30" s="10">
        <v>0</v>
      </c>
      <c r="BP30" s="88">
        <f t="shared" si="1"/>
        <v>205.54710413129598</v>
      </c>
      <c r="BQ30" s="88">
        <f t="shared" ref="BQ30:CA30" si="7">BP30</f>
        <v>205.54710413129598</v>
      </c>
      <c r="BR30" s="88">
        <f t="shared" si="7"/>
        <v>205.54710413129598</v>
      </c>
      <c r="BS30" s="88">
        <f t="shared" si="7"/>
        <v>205.54710413129598</v>
      </c>
      <c r="BT30" s="88">
        <f t="shared" si="7"/>
        <v>205.54710413129598</v>
      </c>
      <c r="BU30" s="88">
        <f t="shared" si="7"/>
        <v>205.54710413129598</v>
      </c>
      <c r="BV30" s="88">
        <f t="shared" si="7"/>
        <v>205.54710413129598</v>
      </c>
      <c r="BW30" s="88">
        <f t="shared" si="7"/>
        <v>205.54710413129598</v>
      </c>
      <c r="BX30" s="88">
        <f t="shared" si="7"/>
        <v>205.54710413129598</v>
      </c>
      <c r="BY30" s="88">
        <f t="shared" si="7"/>
        <v>205.54710413129598</v>
      </c>
      <c r="BZ30" s="88">
        <f t="shared" si="7"/>
        <v>205.54710413129598</v>
      </c>
      <c r="CA30" s="88">
        <f t="shared" si="7"/>
        <v>205.54710413129598</v>
      </c>
      <c r="CC30" s="10">
        <v>0</v>
      </c>
      <c r="CD30" s="10">
        <v>0</v>
      </c>
      <c r="CE30" s="10">
        <v>0</v>
      </c>
      <c r="CF30" s="10">
        <v>0</v>
      </c>
      <c r="CG30" s="10">
        <v>0</v>
      </c>
      <c r="CH30" s="10">
        <v>0</v>
      </c>
      <c r="CI30" s="10">
        <v>0</v>
      </c>
      <c r="CJ30" s="10">
        <v>0</v>
      </c>
      <c r="CK30" s="10">
        <v>0</v>
      </c>
      <c r="CL30" s="10">
        <v>0</v>
      </c>
      <c r="CM30" s="10">
        <v>0</v>
      </c>
      <c r="CN30" s="10">
        <v>0</v>
      </c>
      <c r="CP30" s="10">
        <v>0</v>
      </c>
      <c r="CQ30" s="10">
        <v>0</v>
      </c>
      <c r="CR30" s="10">
        <v>0</v>
      </c>
      <c r="CS30" s="10">
        <v>0</v>
      </c>
      <c r="CT30" s="10">
        <v>0</v>
      </c>
      <c r="CU30" s="10">
        <v>0</v>
      </c>
      <c r="CV30" s="10">
        <v>0</v>
      </c>
      <c r="CW30" s="10">
        <v>0</v>
      </c>
      <c r="CX30" s="10">
        <v>0</v>
      </c>
      <c r="CY30" s="10">
        <v>0</v>
      </c>
      <c r="DA30" s="10">
        <v>0</v>
      </c>
      <c r="DB30" s="10">
        <v>0</v>
      </c>
      <c r="DC30" s="10">
        <v>0</v>
      </c>
      <c r="DD30" s="10">
        <v>0</v>
      </c>
      <c r="DE30" s="10">
        <v>0</v>
      </c>
      <c r="DF30" s="10">
        <v>0</v>
      </c>
      <c r="DG30" s="10">
        <v>0</v>
      </c>
      <c r="DH30" s="10">
        <v>0</v>
      </c>
      <c r="DI30" s="10">
        <v>0</v>
      </c>
      <c r="DJ30" s="10">
        <v>0</v>
      </c>
      <c r="DL30" s="88">
        <f>VLOOKUP($D30,'[15]3. Total capacity'!$C$9:$Q$48,6,FALSE)</f>
        <v>2466.5652495755517</v>
      </c>
      <c r="DM30" s="88">
        <f>VLOOKUP($D30,'[15]3. Total capacity'!$C$9:$Q$48,7,FALSE)</f>
        <v>2482.5972184203761</v>
      </c>
      <c r="DN30" s="88">
        <f>VLOOKUP($D30,'[15]3. Total capacity'!$C$9:$Q$48,8,FALSE)</f>
        <v>2496.305213928913</v>
      </c>
      <c r="DO30" s="88">
        <f>VLOOKUP($D30,'[15]3. Total capacity'!$C$9:$Q$48,9,FALSE)</f>
        <v>2510.2472474398351</v>
      </c>
      <c r="DP30" s="88">
        <f>VLOOKUP($D30,'[15]3. Total capacity'!$C$9:$Q$48,10,FALSE)</f>
        <v>2522.7255169580085</v>
      </c>
      <c r="DQ30" s="88">
        <f>VLOOKUP($D30,'[15]3. Total capacity'!$C$9:$Q$48,11,FALSE)</f>
        <v>2534.3816100905137</v>
      </c>
      <c r="DR30" s="88">
        <f>VLOOKUP($D30,'[15]3. Total capacity'!$C$9:$Q$48,12,FALSE)</f>
        <v>2544.5191365308756</v>
      </c>
      <c r="DS30" s="88">
        <f>VLOOKUP($D30,'[15]3. Total capacity'!$C$9:$Q$48,13,FALSE)</f>
        <v>2554.6972130769991</v>
      </c>
      <c r="DT30" s="88">
        <f>VLOOKUP($D30,'[15]3. Total capacity'!$C$9:$Q$48,14,FALSE)</f>
        <v>2564.9160019293072</v>
      </c>
      <c r="DU30" s="88">
        <f>VLOOKUP($D30,'[15]3. Total capacity'!$C$9:$Q$48,15,FALSE)</f>
        <v>2575.1756659370244</v>
      </c>
      <c r="DW30" s="10">
        <v>0</v>
      </c>
      <c r="DX30" s="10">
        <v>0</v>
      </c>
      <c r="DY30" s="10">
        <v>0</v>
      </c>
      <c r="DZ30" s="10">
        <v>0</v>
      </c>
      <c r="EA30" s="10">
        <v>0</v>
      </c>
      <c r="EB30" s="10">
        <v>0</v>
      </c>
      <c r="EC30" s="10">
        <v>0</v>
      </c>
      <c r="ED30" s="10">
        <v>0</v>
      </c>
      <c r="EE30" s="10">
        <v>0</v>
      </c>
      <c r="EF30" s="10">
        <v>0</v>
      </c>
    </row>
    <row r="31" spans="4:136">
      <c r="D31" s="10" t="s">
        <v>148</v>
      </c>
      <c r="E31" s="135" t="s">
        <v>149</v>
      </c>
      <c r="F31" s="135">
        <v>0.32692327999999998</v>
      </c>
      <c r="G31" s="10">
        <v>100174</v>
      </c>
      <c r="I31" s="88">
        <f>VLOOKUP(D31,'[1]TDS data'!$B$4:$G$367,6,FALSE)</f>
        <v>3764.5534306640884</v>
      </c>
      <c r="J31" s="10" t="s">
        <v>75</v>
      </c>
      <c r="K31" s="130">
        <f>VLOOKUP(D31,'[16] Cake ds%'!$B$2:$C$43,2,FALSE)</f>
        <v>30.642748538011706</v>
      </c>
      <c r="L31" s="10" t="s">
        <v>900</v>
      </c>
      <c r="M31" s="10" t="s">
        <v>72</v>
      </c>
      <c r="N31" s="10" t="s">
        <v>84</v>
      </c>
      <c r="O31" s="10" t="s">
        <v>901</v>
      </c>
      <c r="P31" s="10" t="s">
        <v>928</v>
      </c>
      <c r="Q31" s="10"/>
      <c r="S31" s="10" t="s">
        <v>929</v>
      </c>
      <c r="T31" s="10" t="s">
        <v>923</v>
      </c>
      <c r="U31" s="10" t="s">
        <v>923</v>
      </c>
      <c r="W31" s="10" t="s">
        <v>72</v>
      </c>
      <c r="X31" s="10" t="s">
        <v>83</v>
      </c>
      <c r="Y31" s="10" t="s">
        <v>83</v>
      </c>
      <c r="Z31" s="10" t="s">
        <v>930</v>
      </c>
      <c r="AB31" s="112" t="s">
        <v>908</v>
      </c>
      <c r="AC31" s="112" t="s">
        <v>908</v>
      </c>
      <c r="AE31" s="10"/>
      <c r="AG31" s="38" t="str">
        <f>VLOOKUP(D31,WwTW!D29:AG152,25,FALSE)</f>
        <v>HASTINGS STC</v>
      </c>
      <c r="AH31" s="38">
        <f t="shared" si="4"/>
        <v>107431</v>
      </c>
      <c r="AI31" s="84">
        <f>VLOOKUP(D31,WwTW!D29:AI152,26,FALSE)</f>
        <v>0.93561318463546983</v>
      </c>
      <c r="AJ31" s="15" t="s">
        <v>113</v>
      </c>
      <c r="AK31" s="38" t="str">
        <f>VLOOKUP(D31,WwTW!D29:AK152,28,FALSE)</f>
        <v>PEACEHAVEN STC</v>
      </c>
      <c r="AL31" s="38">
        <f t="shared" si="5"/>
        <v>102199</v>
      </c>
      <c r="AM31" s="152">
        <f>VLOOKUP(D31,WwTW!D29:AM152,29,FALSE)</f>
        <v>5.9590625293098838E-2</v>
      </c>
      <c r="AN31" s="10" t="s">
        <v>113</v>
      </c>
      <c r="AP31" s="10">
        <v>0</v>
      </c>
      <c r="AQ31" s="10">
        <v>0</v>
      </c>
      <c r="AR31" s="10">
        <v>0</v>
      </c>
      <c r="AS31" s="10">
        <v>0</v>
      </c>
      <c r="AT31" s="10">
        <v>0</v>
      </c>
      <c r="AU31" s="10">
        <v>0</v>
      </c>
      <c r="AV31" s="10">
        <v>0</v>
      </c>
      <c r="AW31" s="10">
        <v>0</v>
      </c>
      <c r="AX31" s="10">
        <v>0</v>
      </c>
      <c r="AY31" s="10">
        <v>0</v>
      </c>
      <c r="AZ31" s="10">
        <v>0</v>
      </c>
      <c r="BA31" s="10">
        <v>0</v>
      </c>
      <c r="BC31" s="10">
        <v>0</v>
      </c>
      <c r="BD31" s="10">
        <v>0</v>
      </c>
      <c r="BE31" s="10">
        <v>0</v>
      </c>
      <c r="BF31" s="10">
        <v>0</v>
      </c>
      <c r="BG31" s="10">
        <v>0</v>
      </c>
      <c r="BH31" s="10">
        <v>0</v>
      </c>
      <c r="BI31" s="10">
        <v>0</v>
      </c>
      <c r="BJ31" s="10">
        <v>0</v>
      </c>
      <c r="BK31" s="10">
        <v>0</v>
      </c>
      <c r="BL31" s="10">
        <v>0</v>
      </c>
      <c r="BM31" s="10">
        <v>0</v>
      </c>
      <c r="BN31" s="10">
        <v>0</v>
      </c>
      <c r="BP31" s="88">
        <f t="shared" si="1"/>
        <v>272.48793200670883</v>
      </c>
      <c r="BQ31" s="88">
        <f t="shared" ref="BQ31:CA31" si="8">BP31</f>
        <v>272.48793200670883</v>
      </c>
      <c r="BR31" s="88">
        <f t="shared" si="8"/>
        <v>272.48793200670883</v>
      </c>
      <c r="BS31" s="88">
        <f t="shared" si="8"/>
        <v>272.48793200670883</v>
      </c>
      <c r="BT31" s="88">
        <f t="shared" si="8"/>
        <v>272.48793200670883</v>
      </c>
      <c r="BU31" s="88">
        <f t="shared" si="8"/>
        <v>272.48793200670883</v>
      </c>
      <c r="BV31" s="88">
        <f t="shared" si="8"/>
        <v>272.48793200670883</v>
      </c>
      <c r="BW31" s="88">
        <f t="shared" si="8"/>
        <v>272.48793200670883</v>
      </c>
      <c r="BX31" s="88">
        <f t="shared" si="8"/>
        <v>272.48793200670883</v>
      </c>
      <c r="BY31" s="88">
        <f t="shared" si="8"/>
        <v>272.48793200670883</v>
      </c>
      <c r="BZ31" s="88">
        <f t="shared" si="8"/>
        <v>272.48793200670883</v>
      </c>
      <c r="CA31" s="88">
        <f t="shared" si="8"/>
        <v>272.48793200670883</v>
      </c>
      <c r="CC31" s="10">
        <v>0</v>
      </c>
      <c r="CD31" s="10">
        <v>0</v>
      </c>
      <c r="CE31" s="10">
        <v>0</v>
      </c>
      <c r="CF31" s="10">
        <v>0</v>
      </c>
      <c r="CG31" s="10">
        <v>0</v>
      </c>
      <c r="CH31" s="10">
        <v>0</v>
      </c>
      <c r="CI31" s="10">
        <v>0</v>
      </c>
      <c r="CJ31" s="10">
        <v>0</v>
      </c>
      <c r="CK31" s="10">
        <v>0</v>
      </c>
      <c r="CL31" s="10">
        <v>0</v>
      </c>
      <c r="CM31" s="10">
        <v>0</v>
      </c>
      <c r="CN31" s="10">
        <v>0</v>
      </c>
      <c r="CP31" s="10">
        <v>0</v>
      </c>
      <c r="CQ31" s="10">
        <v>0</v>
      </c>
      <c r="CR31" s="10">
        <v>0</v>
      </c>
      <c r="CS31" s="10">
        <v>0</v>
      </c>
      <c r="CT31" s="10">
        <v>0</v>
      </c>
      <c r="CU31" s="10">
        <v>0</v>
      </c>
      <c r="CV31" s="10">
        <v>0</v>
      </c>
      <c r="CW31" s="10">
        <v>0</v>
      </c>
      <c r="CX31" s="10">
        <v>0</v>
      </c>
      <c r="CY31" s="10">
        <v>0</v>
      </c>
      <c r="DA31" s="10">
        <v>0</v>
      </c>
      <c r="DB31" s="10">
        <v>0</v>
      </c>
      <c r="DC31" s="10">
        <v>0</v>
      </c>
      <c r="DD31" s="10">
        <v>0</v>
      </c>
      <c r="DE31" s="10">
        <v>0</v>
      </c>
      <c r="DF31" s="10">
        <v>0</v>
      </c>
      <c r="DG31" s="10">
        <v>0</v>
      </c>
      <c r="DH31" s="10">
        <v>0</v>
      </c>
      <c r="DI31" s="10">
        <v>0</v>
      </c>
      <c r="DJ31" s="10">
        <v>0</v>
      </c>
      <c r="DL31" s="88">
        <f>VLOOKUP($D31,'[15]3. Total capacity'!$C$9:$Q$48,6,FALSE)</f>
        <v>3269.8551840805062</v>
      </c>
      <c r="DM31" s="88">
        <f>VLOOKUP($D31,'[15]3. Total capacity'!$C$9:$Q$48,7,FALSE)</f>
        <v>3289.5244938551946</v>
      </c>
      <c r="DN31" s="88">
        <f>VLOOKUP($D31,'[15]3. Total capacity'!$C$9:$Q$48,8,FALSE)</f>
        <v>3306.7567002028886</v>
      </c>
      <c r="DO31" s="88">
        <f>VLOOKUP($D31,'[15]3. Total capacity'!$C$9:$Q$48,9,FALSE)</f>
        <v>3323.2694286203705</v>
      </c>
      <c r="DP31" s="88">
        <f>VLOOKUP($D31,'[15]3. Total capacity'!$C$9:$Q$48,10,FALSE)</f>
        <v>3339.8125711485309</v>
      </c>
      <c r="DQ31" s="88">
        <f>VLOOKUP($D31,'[15]3. Total capacity'!$C$9:$Q$48,11,FALSE)</f>
        <v>3355.103798858609</v>
      </c>
      <c r="DR31" s="88">
        <f>VLOOKUP($D31,'[15]3. Total capacity'!$C$9:$Q$48,12,FALSE)</f>
        <v>3368.5242140540436</v>
      </c>
      <c r="DS31" s="88">
        <f>VLOOKUP($D31,'[15]3. Total capacity'!$C$9:$Q$48,13,FALSE)</f>
        <v>3381.9983109102595</v>
      </c>
      <c r="DT31" s="88">
        <f>VLOOKUP($D31,'[15]3. Total capacity'!$C$9:$Q$48,14,FALSE)</f>
        <v>3395.5263041539006</v>
      </c>
      <c r="DU31" s="88">
        <f>VLOOKUP($D31,'[15]3. Total capacity'!$C$9:$Q$48,15,FALSE)</f>
        <v>3409.1084093705163</v>
      </c>
      <c r="DW31" s="10">
        <v>0</v>
      </c>
      <c r="DX31" s="10">
        <v>0</v>
      </c>
      <c r="DY31" s="10">
        <v>0</v>
      </c>
      <c r="DZ31" s="10">
        <v>0</v>
      </c>
      <c r="EA31" s="10">
        <v>0</v>
      </c>
      <c r="EB31" s="10">
        <v>0</v>
      </c>
      <c r="EC31" s="10">
        <v>0</v>
      </c>
      <c r="ED31" s="10">
        <v>0</v>
      </c>
      <c r="EE31" s="10">
        <v>0</v>
      </c>
      <c r="EF31" s="10">
        <v>0</v>
      </c>
    </row>
    <row r="32" spans="4:136">
      <c r="D32" s="10" t="s">
        <v>156</v>
      </c>
      <c r="E32" s="135" t="s">
        <v>157</v>
      </c>
      <c r="F32" s="135">
        <v>7.8577770000000005E-2</v>
      </c>
      <c r="G32" s="10">
        <v>100644</v>
      </c>
      <c r="I32" s="88">
        <f>VLOOKUP(D32,'[1]TDS data'!$B$4:$G$367,6,FALSE)</f>
        <v>344.16752014095664</v>
      </c>
      <c r="J32" s="10" t="s">
        <v>75</v>
      </c>
      <c r="K32" s="130"/>
      <c r="L32" s="10"/>
      <c r="M32" s="10" t="s">
        <v>72</v>
      </c>
      <c r="N32" s="10" t="s">
        <v>84</v>
      </c>
      <c r="O32" s="10" t="s">
        <v>901</v>
      </c>
      <c r="P32" s="10" t="s">
        <v>928</v>
      </c>
      <c r="Q32" s="10"/>
      <c r="S32" s="10" t="s">
        <v>910</v>
      </c>
      <c r="T32" s="10" t="s">
        <v>911</v>
      </c>
      <c r="U32" s="10" t="s">
        <v>72</v>
      </c>
      <c r="W32" s="10" t="s">
        <v>72</v>
      </c>
      <c r="X32" s="10" t="s">
        <v>83</v>
      </c>
      <c r="Y32" s="10" t="s">
        <v>83</v>
      </c>
      <c r="Z32" s="10" t="s">
        <v>930</v>
      </c>
      <c r="AB32" s="112" t="s">
        <v>908</v>
      </c>
      <c r="AC32" s="112" t="s">
        <v>908</v>
      </c>
      <c r="AE32" s="10"/>
      <c r="AG32" s="38" t="s">
        <v>344</v>
      </c>
      <c r="AH32" s="38">
        <f t="shared" si="4"/>
        <v>101753</v>
      </c>
      <c r="AI32" s="84">
        <f>VLOOKUP(D32,WwTW!D30:AI153,26,FALSE)</f>
        <v>0.59043571319370103</v>
      </c>
      <c r="AJ32" s="15" t="s">
        <v>113</v>
      </c>
      <c r="AK32" s="38" t="s">
        <v>919</v>
      </c>
      <c r="AL32" s="38">
        <f t="shared" si="5"/>
        <v>102708</v>
      </c>
      <c r="AM32" s="152">
        <f>VLOOKUP(D32,WwTW!D30:AM153,29,FALSE)</f>
        <v>0.19754166029659095</v>
      </c>
      <c r="AN32" s="10" t="s">
        <v>113</v>
      </c>
      <c r="AP32" s="10">
        <v>0</v>
      </c>
      <c r="AQ32" s="10">
        <v>0</v>
      </c>
      <c r="AR32" s="10">
        <v>0</v>
      </c>
      <c r="AS32" s="10">
        <v>0</v>
      </c>
      <c r="AT32" s="10">
        <v>0</v>
      </c>
      <c r="AU32" s="10">
        <v>0</v>
      </c>
      <c r="AV32" s="10">
        <v>0</v>
      </c>
      <c r="AW32" s="10">
        <v>0</v>
      </c>
      <c r="AX32" s="10">
        <v>0</v>
      </c>
      <c r="AY32" s="10">
        <v>0</v>
      </c>
      <c r="AZ32" s="10">
        <v>0</v>
      </c>
      <c r="BA32" s="10">
        <v>0</v>
      </c>
      <c r="BC32" s="10">
        <v>0</v>
      </c>
      <c r="BD32" s="10">
        <v>0</v>
      </c>
      <c r="BE32" s="10">
        <v>0</v>
      </c>
      <c r="BF32" s="10">
        <v>0</v>
      </c>
      <c r="BG32" s="10">
        <v>0</v>
      </c>
      <c r="BH32" s="10">
        <v>0</v>
      </c>
      <c r="BI32" s="10">
        <v>0</v>
      </c>
      <c r="BJ32" s="10">
        <v>0</v>
      </c>
      <c r="BK32" s="10">
        <v>0</v>
      </c>
      <c r="BL32" s="10">
        <v>0</v>
      </c>
      <c r="BM32" s="10">
        <v>0</v>
      </c>
      <c r="BN32" s="10">
        <v>0</v>
      </c>
      <c r="BP32" s="88">
        <f t="shared" si="1"/>
        <v>25.765924459315897</v>
      </c>
      <c r="BQ32" s="88">
        <f t="shared" ref="BQ32:CA32" si="9">BP32</f>
        <v>25.765924459315897</v>
      </c>
      <c r="BR32" s="88">
        <f t="shared" si="9"/>
        <v>25.765924459315897</v>
      </c>
      <c r="BS32" s="88">
        <f t="shared" si="9"/>
        <v>25.765924459315897</v>
      </c>
      <c r="BT32" s="88">
        <f t="shared" si="9"/>
        <v>25.765924459315897</v>
      </c>
      <c r="BU32" s="88">
        <f t="shared" si="9"/>
        <v>25.765924459315897</v>
      </c>
      <c r="BV32" s="88">
        <f t="shared" si="9"/>
        <v>25.765924459315897</v>
      </c>
      <c r="BW32" s="88">
        <f t="shared" si="9"/>
        <v>25.765924459315897</v>
      </c>
      <c r="BX32" s="88">
        <f t="shared" si="9"/>
        <v>25.765924459315897</v>
      </c>
      <c r="BY32" s="88">
        <f t="shared" si="9"/>
        <v>25.765924459315897</v>
      </c>
      <c r="BZ32" s="88">
        <f t="shared" si="9"/>
        <v>25.765924459315897</v>
      </c>
      <c r="CA32" s="88">
        <f t="shared" si="9"/>
        <v>25.765924459315897</v>
      </c>
      <c r="CC32" s="10">
        <v>0</v>
      </c>
      <c r="CD32" s="10">
        <v>0</v>
      </c>
      <c r="CE32" s="10">
        <v>0</v>
      </c>
      <c r="CF32" s="10">
        <v>0</v>
      </c>
      <c r="CG32" s="10">
        <v>0</v>
      </c>
      <c r="CH32" s="10">
        <v>0</v>
      </c>
      <c r="CI32" s="10">
        <v>0</v>
      </c>
      <c r="CJ32" s="10">
        <v>0</v>
      </c>
      <c r="CK32" s="10">
        <v>0</v>
      </c>
      <c r="CL32" s="10">
        <v>0</v>
      </c>
      <c r="CM32" s="10">
        <v>0</v>
      </c>
      <c r="CN32" s="10">
        <v>0</v>
      </c>
      <c r="CP32" s="10">
        <v>0</v>
      </c>
      <c r="CQ32" s="10">
        <v>0</v>
      </c>
      <c r="CR32" s="10">
        <v>0</v>
      </c>
      <c r="CS32" s="10">
        <v>0</v>
      </c>
      <c r="CT32" s="10">
        <v>0</v>
      </c>
      <c r="CU32" s="10">
        <v>0</v>
      </c>
      <c r="CV32" s="10">
        <v>0</v>
      </c>
      <c r="CW32" s="10">
        <v>0</v>
      </c>
      <c r="CX32" s="10">
        <v>0</v>
      </c>
      <c r="CY32" s="10">
        <v>0</v>
      </c>
      <c r="DA32" s="10">
        <v>0</v>
      </c>
      <c r="DB32" s="10">
        <v>0</v>
      </c>
      <c r="DC32" s="10">
        <v>0</v>
      </c>
      <c r="DD32" s="10">
        <v>0</v>
      </c>
      <c r="DE32" s="10">
        <v>0</v>
      </c>
      <c r="DF32" s="10">
        <v>0</v>
      </c>
      <c r="DG32" s="10">
        <v>0</v>
      </c>
      <c r="DH32" s="10">
        <v>0</v>
      </c>
      <c r="DI32" s="10">
        <v>0</v>
      </c>
      <c r="DJ32" s="10">
        <v>0</v>
      </c>
      <c r="DL32" s="88">
        <f>VLOOKUP($D32,'[15]3. Total capacity'!$C$9:$Q$48,6,FALSE)</f>
        <v>309.19109351179077</v>
      </c>
      <c r="DM32" s="88">
        <f>VLOOKUP($D32,'[15]3. Total capacity'!$C$9:$Q$48,7,FALSE)</f>
        <v>312.2340832919752</v>
      </c>
      <c r="DN32" s="88">
        <f>VLOOKUP($D32,'[15]3. Total capacity'!$C$9:$Q$48,8,FALSE)</f>
        <v>315.05327970771003</v>
      </c>
      <c r="DO32" s="88">
        <f>VLOOKUP($D32,'[15]3. Total capacity'!$C$9:$Q$48,9,FALSE)</f>
        <v>317.85663269195936</v>
      </c>
      <c r="DP32" s="88">
        <f>VLOOKUP($D32,'[15]3. Total capacity'!$C$9:$Q$48,10,FALSE)</f>
        <v>320.63444222562134</v>
      </c>
      <c r="DQ32" s="88">
        <f>VLOOKUP($D32,'[15]3. Total capacity'!$C$9:$Q$48,11,FALSE)</f>
        <v>323.36133682822503</v>
      </c>
      <c r="DR32" s="88">
        <f>VLOOKUP($D32,'[15]3. Total capacity'!$C$9:$Q$48,12,FALSE)</f>
        <v>324.65478217553795</v>
      </c>
      <c r="DS32" s="88">
        <f>VLOOKUP($D32,'[15]3. Total capacity'!$C$9:$Q$48,13,FALSE)</f>
        <v>325.95340130424012</v>
      </c>
      <c r="DT32" s="88">
        <f>VLOOKUP($D32,'[15]3. Total capacity'!$C$9:$Q$48,14,FALSE)</f>
        <v>327.2572149094571</v>
      </c>
      <c r="DU32" s="88">
        <f>VLOOKUP($D32,'[15]3. Total capacity'!$C$9:$Q$48,15,FALSE)</f>
        <v>328.56624376909491</v>
      </c>
      <c r="DW32" s="10">
        <v>0</v>
      </c>
      <c r="DX32" s="10">
        <v>0</v>
      </c>
      <c r="DY32" s="10">
        <v>0</v>
      </c>
      <c r="DZ32" s="10">
        <v>0</v>
      </c>
      <c r="EA32" s="10">
        <v>0</v>
      </c>
      <c r="EB32" s="10">
        <v>0</v>
      </c>
      <c r="EC32" s="10">
        <v>0</v>
      </c>
      <c r="ED32" s="10">
        <v>0</v>
      </c>
      <c r="EE32" s="10">
        <v>0</v>
      </c>
      <c r="EF32" s="10">
        <v>0</v>
      </c>
    </row>
    <row r="33" spans="4:136">
      <c r="D33" s="10" t="s">
        <v>179</v>
      </c>
      <c r="E33" s="135" t="s">
        <v>180</v>
      </c>
      <c r="F33" s="135">
        <v>0.27236292000000001</v>
      </c>
      <c r="G33" s="10">
        <v>100532</v>
      </c>
      <c r="I33" s="88">
        <f>VLOOKUP(D33,'[1]TDS data'!$B$4:$G$367,6,FALSE)</f>
        <v>440.12678942827699</v>
      </c>
      <c r="J33" s="10" t="s">
        <v>75</v>
      </c>
      <c r="K33" s="130">
        <f>VLOOKUP(D33,'[16] Cake ds%'!$B$2:$C$43,2,FALSE)</f>
        <v>27.551222222222229</v>
      </c>
      <c r="L33" s="10" t="s">
        <v>900</v>
      </c>
      <c r="M33" s="10" t="s">
        <v>72</v>
      </c>
      <c r="N33" s="10" t="s">
        <v>84</v>
      </c>
      <c r="O33" s="10" t="s">
        <v>901</v>
      </c>
      <c r="P33" s="10" t="s">
        <v>928</v>
      </c>
      <c r="Q33" s="10"/>
      <c r="S33" s="10" t="s">
        <v>910</v>
      </c>
      <c r="T33" s="10" t="s">
        <v>911</v>
      </c>
      <c r="U33" s="10" t="s">
        <v>72</v>
      </c>
      <c r="W33" s="10" t="s">
        <v>72</v>
      </c>
      <c r="X33" s="10" t="s">
        <v>83</v>
      </c>
      <c r="Y33" s="10" t="s">
        <v>83</v>
      </c>
      <c r="Z33" s="10" t="s">
        <v>930</v>
      </c>
      <c r="AB33" s="112" t="s">
        <v>908</v>
      </c>
      <c r="AC33" s="112" t="s">
        <v>908</v>
      </c>
      <c r="AE33" s="10"/>
      <c r="AG33" s="38" t="str">
        <f>VLOOKUP(D33,WwTW!D31:AG154,25,FALSE)</f>
        <v>HASTINGS STC</v>
      </c>
      <c r="AH33" s="38">
        <f t="shared" si="4"/>
        <v>107431</v>
      </c>
      <c r="AI33" s="84">
        <f>VLOOKUP(D33,WwTW!D31:AI154,26,FALSE)</f>
        <v>0.96786816560502453</v>
      </c>
      <c r="AJ33" s="15" t="s">
        <v>113</v>
      </c>
      <c r="AK33" s="38" t="str">
        <f>VLOOKUP(D33,WwTW!D31:AK154,28,FALSE)</f>
        <v>ASHFORD STC</v>
      </c>
      <c r="AL33" s="38">
        <f t="shared" si="5"/>
        <v>101753</v>
      </c>
      <c r="AM33" s="152">
        <f>VLOOKUP(D33,WwTW!D31:AM154,29,FALSE)</f>
        <v>1.9705111594770126E-2</v>
      </c>
      <c r="AN33" s="10" t="s">
        <v>113</v>
      </c>
      <c r="AP33" s="10">
        <v>0</v>
      </c>
      <c r="AQ33" s="10">
        <v>0</v>
      </c>
      <c r="AR33" s="10">
        <v>0</v>
      </c>
      <c r="AS33" s="10">
        <v>0</v>
      </c>
      <c r="AT33" s="10">
        <v>0</v>
      </c>
      <c r="AU33" s="10">
        <v>0</v>
      </c>
      <c r="AV33" s="10">
        <v>0</v>
      </c>
      <c r="AW33" s="10">
        <v>0</v>
      </c>
      <c r="AX33" s="10">
        <v>0</v>
      </c>
      <c r="AY33" s="10">
        <v>0</v>
      </c>
      <c r="AZ33" s="10">
        <v>0</v>
      </c>
      <c r="BA33" s="10">
        <v>0</v>
      </c>
      <c r="BC33" s="10">
        <v>0</v>
      </c>
      <c r="BD33" s="10">
        <v>0</v>
      </c>
      <c r="BE33" s="10">
        <v>0</v>
      </c>
      <c r="BF33" s="10">
        <v>0</v>
      </c>
      <c r="BG33" s="10">
        <v>0</v>
      </c>
      <c r="BH33" s="10">
        <v>0</v>
      </c>
      <c r="BI33" s="10">
        <v>0</v>
      </c>
      <c r="BJ33" s="10">
        <v>0</v>
      </c>
      <c r="BK33" s="10">
        <v>0</v>
      </c>
      <c r="BL33" s="10">
        <v>0</v>
      </c>
      <c r="BM33" s="10">
        <v>0</v>
      </c>
      <c r="BN33" s="10">
        <v>0</v>
      </c>
      <c r="BP33" s="88">
        <f t="shared" si="1"/>
        <v>339.73333333333329</v>
      </c>
      <c r="BQ33" s="88">
        <f t="shared" ref="BQ33:CA33" si="10">BP33</f>
        <v>339.73333333333329</v>
      </c>
      <c r="BR33" s="88">
        <f t="shared" si="10"/>
        <v>339.73333333333329</v>
      </c>
      <c r="BS33" s="88">
        <f t="shared" si="10"/>
        <v>339.73333333333329</v>
      </c>
      <c r="BT33" s="88">
        <f t="shared" si="10"/>
        <v>339.73333333333329</v>
      </c>
      <c r="BU33" s="88">
        <f t="shared" si="10"/>
        <v>339.73333333333329</v>
      </c>
      <c r="BV33" s="88">
        <f t="shared" si="10"/>
        <v>339.73333333333329</v>
      </c>
      <c r="BW33" s="88">
        <f t="shared" si="10"/>
        <v>339.73333333333329</v>
      </c>
      <c r="BX33" s="88">
        <f t="shared" si="10"/>
        <v>339.73333333333329</v>
      </c>
      <c r="BY33" s="88">
        <f t="shared" si="10"/>
        <v>339.73333333333329</v>
      </c>
      <c r="BZ33" s="88">
        <f t="shared" si="10"/>
        <v>339.73333333333329</v>
      </c>
      <c r="CA33" s="88">
        <f t="shared" si="10"/>
        <v>339.73333333333329</v>
      </c>
      <c r="CC33" s="10">
        <v>0</v>
      </c>
      <c r="CD33" s="10">
        <v>0</v>
      </c>
      <c r="CE33" s="10">
        <v>0</v>
      </c>
      <c r="CF33" s="10">
        <v>0</v>
      </c>
      <c r="CG33" s="10">
        <v>0</v>
      </c>
      <c r="CH33" s="10">
        <v>0</v>
      </c>
      <c r="CI33" s="10">
        <v>0</v>
      </c>
      <c r="CJ33" s="10">
        <v>0</v>
      </c>
      <c r="CK33" s="10">
        <v>0</v>
      </c>
      <c r="CL33" s="10">
        <v>0</v>
      </c>
      <c r="CM33" s="10">
        <v>0</v>
      </c>
      <c r="CN33" s="10">
        <v>0</v>
      </c>
      <c r="CP33" s="10">
        <v>0</v>
      </c>
      <c r="CQ33" s="10">
        <v>0</v>
      </c>
      <c r="CR33" s="10">
        <v>0</v>
      </c>
      <c r="CS33" s="10">
        <v>0</v>
      </c>
      <c r="CT33" s="10">
        <v>0</v>
      </c>
      <c r="CU33" s="10">
        <v>0</v>
      </c>
      <c r="CV33" s="10">
        <v>0</v>
      </c>
      <c r="CW33" s="10">
        <v>0</v>
      </c>
      <c r="CX33" s="10">
        <v>0</v>
      </c>
      <c r="CY33" s="10">
        <v>0</v>
      </c>
      <c r="DA33" s="10">
        <v>0</v>
      </c>
      <c r="DB33" s="10">
        <v>0</v>
      </c>
      <c r="DC33" s="10">
        <v>0</v>
      </c>
      <c r="DD33" s="10">
        <v>0</v>
      </c>
      <c r="DE33" s="10">
        <v>0</v>
      </c>
      <c r="DF33" s="10">
        <v>0</v>
      </c>
      <c r="DG33" s="10">
        <v>0</v>
      </c>
      <c r="DH33" s="10">
        <v>0</v>
      </c>
      <c r="DI33" s="10">
        <v>0</v>
      </c>
      <c r="DJ33" s="10">
        <v>0</v>
      </c>
      <c r="DL33" s="88">
        <f>VLOOKUP($D33,'[15]3. Total capacity'!$C$9:$Q$48,6,FALSE)</f>
        <v>4076.7999999999997</v>
      </c>
      <c r="DM33" s="88">
        <f>VLOOKUP($D33,'[15]3. Total capacity'!$C$9:$Q$48,7,FALSE)</f>
        <v>4076.7999999999997</v>
      </c>
      <c r="DN33" s="88">
        <f>VLOOKUP($D33,'[15]3. Total capacity'!$C$9:$Q$48,8,FALSE)</f>
        <v>4076.7999999999997</v>
      </c>
      <c r="DO33" s="88">
        <f>VLOOKUP($D33,'[15]3. Total capacity'!$C$9:$Q$48,9,FALSE)</f>
        <v>4076.7999999999997</v>
      </c>
      <c r="DP33" s="88">
        <f>VLOOKUP($D33,'[15]3. Total capacity'!$C$9:$Q$48,10,FALSE)</f>
        <v>4076.7999999999997</v>
      </c>
      <c r="DQ33" s="88">
        <f>VLOOKUP($D33,'[15]3. Total capacity'!$C$9:$Q$48,11,FALSE)</f>
        <v>4076.7999999999997</v>
      </c>
      <c r="DR33" s="88">
        <f>VLOOKUP($D33,'[15]3. Total capacity'!$C$9:$Q$48,12,FALSE)</f>
        <v>4093.1071999999999</v>
      </c>
      <c r="DS33" s="88">
        <f>VLOOKUP($D33,'[15]3. Total capacity'!$C$9:$Q$48,13,FALSE)</f>
        <v>4109.4796287999998</v>
      </c>
      <c r="DT33" s="88">
        <f>VLOOKUP($D33,'[15]3. Total capacity'!$C$9:$Q$48,14,FALSE)</f>
        <v>4125.9175473152</v>
      </c>
      <c r="DU33" s="88">
        <f>VLOOKUP($D33,'[15]3. Total capacity'!$C$9:$Q$48,15,FALSE)</f>
        <v>4142.4212175044604</v>
      </c>
      <c r="DW33" s="10">
        <v>0</v>
      </c>
      <c r="DX33" s="10">
        <v>0</v>
      </c>
      <c r="DY33" s="10">
        <v>0</v>
      </c>
      <c r="DZ33" s="10">
        <v>0</v>
      </c>
      <c r="EA33" s="10">
        <v>0</v>
      </c>
      <c r="EB33" s="10">
        <v>0</v>
      </c>
      <c r="EC33" s="10">
        <v>0</v>
      </c>
      <c r="ED33" s="10">
        <v>0</v>
      </c>
      <c r="EE33" s="10">
        <v>0</v>
      </c>
      <c r="EF33" s="10">
        <v>0</v>
      </c>
    </row>
    <row r="34" spans="4:136">
      <c r="D34" s="10" t="s">
        <v>195</v>
      </c>
      <c r="E34" s="135" t="s">
        <v>196</v>
      </c>
      <c r="F34" s="135">
        <v>-0.36196240000000002</v>
      </c>
      <c r="G34" s="10">
        <v>102406</v>
      </c>
      <c r="I34" s="88">
        <f>VLOOKUP(D34,'[1]TDS data'!$B$4:$G$367,6,FALSE)</f>
        <v>2156.9703395081606</v>
      </c>
      <c r="J34" s="10" t="s">
        <v>75</v>
      </c>
      <c r="K34" s="130">
        <f>VLOOKUP(D34,'[16] Cake ds%'!$B$2:$C$43,2,FALSE)</f>
        <v>26.41076923076923</v>
      </c>
      <c r="L34" s="10" t="s">
        <v>900</v>
      </c>
      <c r="M34" s="10" t="s">
        <v>72</v>
      </c>
      <c r="N34" s="10" t="s">
        <v>84</v>
      </c>
      <c r="O34" s="10" t="s">
        <v>901</v>
      </c>
      <c r="P34" s="10" t="s">
        <v>928</v>
      </c>
      <c r="Q34" s="10"/>
      <c r="S34" s="10" t="s">
        <v>910</v>
      </c>
      <c r="T34" s="10" t="s">
        <v>911</v>
      </c>
      <c r="U34" s="10" t="s">
        <v>72</v>
      </c>
      <c r="W34" s="10" t="s">
        <v>72</v>
      </c>
      <c r="X34" s="10" t="s">
        <v>83</v>
      </c>
      <c r="Y34" s="10" t="s">
        <v>83</v>
      </c>
      <c r="Z34" s="10" t="s">
        <v>930</v>
      </c>
      <c r="AB34" s="112" t="s">
        <v>908</v>
      </c>
      <c r="AC34" s="112" t="s">
        <v>908</v>
      </c>
      <c r="AE34" s="10"/>
      <c r="AG34" s="38" t="str">
        <f>VLOOKUP(D34,WwTW!D32:AG155,25,FALSE)</f>
        <v>FORD STC</v>
      </c>
      <c r="AH34" s="38">
        <f t="shared" si="4"/>
        <v>107426</v>
      </c>
      <c r="AI34" s="84">
        <f>VLOOKUP(D34,WwTW!D32:AI155,26,FALSE)</f>
        <v>0.42476225184548222</v>
      </c>
      <c r="AJ34" s="15" t="s">
        <v>113</v>
      </c>
      <c r="AK34" s="38" t="str">
        <f>VLOOKUP(D34,WwTW!D32:AK155,28,FALSE)</f>
        <v>BUDDS FARM HAVANT STC</v>
      </c>
      <c r="AL34" s="38">
        <f t="shared" si="5"/>
        <v>102480</v>
      </c>
      <c r="AM34" s="152">
        <f>VLOOKUP(D34,WwTW!D32:AM155,29,FALSE)</f>
        <v>0.33883765550365008</v>
      </c>
      <c r="AN34" s="10" t="s">
        <v>113</v>
      </c>
      <c r="AP34" s="10">
        <v>0</v>
      </c>
      <c r="AQ34" s="10">
        <v>0</v>
      </c>
      <c r="AR34" s="10">
        <v>0</v>
      </c>
      <c r="AS34" s="10">
        <v>0</v>
      </c>
      <c r="AT34" s="10">
        <v>0</v>
      </c>
      <c r="AU34" s="10">
        <v>0</v>
      </c>
      <c r="AV34" s="10">
        <v>0</v>
      </c>
      <c r="AW34" s="10">
        <v>0</v>
      </c>
      <c r="AX34" s="10">
        <v>0</v>
      </c>
      <c r="AY34" s="10">
        <v>0</v>
      </c>
      <c r="AZ34" s="10">
        <v>0</v>
      </c>
      <c r="BA34" s="10">
        <v>0</v>
      </c>
      <c r="BC34" s="10">
        <v>0</v>
      </c>
      <c r="BD34" s="10">
        <v>0</v>
      </c>
      <c r="BE34" s="10">
        <v>0</v>
      </c>
      <c r="BF34" s="10">
        <v>0</v>
      </c>
      <c r="BG34" s="10">
        <v>0</v>
      </c>
      <c r="BH34" s="10">
        <v>0</v>
      </c>
      <c r="BI34" s="10">
        <v>0</v>
      </c>
      <c r="BJ34" s="10">
        <v>0</v>
      </c>
      <c r="BK34" s="10">
        <v>0</v>
      </c>
      <c r="BL34" s="10">
        <v>0</v>
      </c>
      <c r="BM34" s="10">
        <v>0</v>
      </c>
      <c r="BN34" s="10">
        <v>0</v>
      </c>
      <c r="BP34" s="88">
        <f t="shared" si="1"/>
        <v>205.05333333333331</v>
      </c>
      <c r="BQ34" s="88">
        <f t="shared" ref="BQ34:CA34" si="11">BP34</f>
        <v>205.05333333333331</v>
      </c>
      <c r="BR34" s="88">
        <f t="shared" si="11"/>
        <v>205.05333333333331</v>
      </c>
      <c r="BS34" s="88">
        <f t="shared" si="11"/>
        <v>205.05333333333331</v>
      </c>
      <c r="BT34" s="88">
        <f t="shared" si="11"/>
        <v>205.05333333333331</v>
      </c>
      <c r="BU34" s="88">
        <f t="shared" si="11"/>
        <v>205.05333333333331</v>
      </c>
      <c r="BV34" s="88">
        <f t="shared" si="11"/>
        <v>205.05333333333331</v>
      </c>
      <c r="BW34" s="88">
        <f t="shared" si="11"/>
        <v>205.05333333333331</v>
      </c>
      <c r="BX34" s="88">
        <f t="shared" si="11"/>
        <v>205.05333333333331</v>
      </c>
      <c r="BY34" s="88">
        <f t="shared" si="11"/>
        <v>205.05333333333331</v>
      </c>
      <c r="BZ34" s="88">
        <f t="shared" si="11"/>
        <v>205.05333333333331</v>
      </c>
      <c r="CA34" s="88">
        <f t="shared" si="11"/>
        <v>205.05333333333331</v>
      </c>
      <c r="CC34" s="10">
        <v>0</v>
      </c>
      <c r="CD34" s="10">
        <v>0</v>
      </c>
      <c r="CE34" s="10">
        <v>0</v>
      </c>
      <c r="CF34" s="10">
        <v>0</v>
      </c>
      <c r="CG34" s="10">
        <v>0</v>
      </c>
      <c r="CH34" s="10">
        <v>0</v>
      </c>
      <c r="CI34" s="10">
        <v>0</v>
      </c>
      <c r="CJ34" s="10">
        <v>0</v>
      </c>
      <c r="CK34" s="10">
        <v>0</v>
      </c>
      <c r="CL34" s="10">
        <v>0</v>
      </c>
      <c r="CM34" s="10">
        <v>0</v>
      </c>
      <c r="CN34" s="10">
        <v>0</v>
      </c>
      <c r="CP34" s="10">
        <v>0</v>
      </c>
      <c r="CQ34" s="10">
        <v>0</v>
      </c>
      <c r="CR34" s="10">
        <v>0</v>
      </c>
      <c r="CS34" s="10">
        <v>0</v>
      </c>
      <c r="CT34" s="10">
        <v>0</v>
      </c>
      <c r="CU34" s="10">
        <v>0</v>
      </c>
      <c r="CV34" s="10">
        <v>0</v>
      </c>
      <c r="CW34" s="10">
        <v>0</v>
      </c>
      <c r="CX34" s="10">
        <v>0</v>
      </c>
      <c r="CY34" s="10">
        <v>0</v>
      </c>
      <c r="DA34" s="10">
        <v>0</v>
      </c>
      <c r="DB34" s="10">
        <v>0</v>
      </c>
      <c r="DC34" s="10">
        <v>0</v>
      </c>
      <c r="DD34" s="10">
        <v>0</v>
      </c>
      <c r="DE34" s="10">
        <v>0</v>
      </c>
      <c r="DF34" s="10">
        <v>0</v>
      </c>
      <c r="DG34" s="10">
        <v>0</v>
      </c>
      <c r="DH34" s="10">
        <v>0</v>
      </c>
      <c r="DI34" s="10">
        <v>0</v>
      </c>
      <c r="DJ34" s="10">
        <v>0</v>
      </c>
      <c r="DL34" s="88">
        <f>VLOOKUP($D34,'[15]3. Total capacity'!$C$9:$Q$48,6,FALSE)</f>
        <v>2460.64</v>
      </c>
      <c r="DM34" s="88">
        <f>VLOOKUP($D34,'[15]3. Total capacity'!$C$9:$Q$48,7,FALSE)</f>
        <v>2460.64</v>
      </c>
      <c r="DN34" s="88">
        <f>VLOOKUP($D34,'[15]3. Total capacity'!$C$9:$Q$48,8,FALSE)</f>
        <v>2460.64</v>
      </c>
      <c r="DO34" s="88">
        <f>VLOOKUP($D34,'[15]3. Total capacity'!$C$9:$Q$48,9,FALSE)</f>
        <v>2460.64</v>
      </c>
      <c r="DP34" s="88">
        <f>VLOOKUP($D34,'[15]3. Total capacity'!$C$9:$Q$48,10,FALSE)</f>
        <v>2460.64</v>
      </c>
      <c r="DQ34" s="88">
        <f>VLOOKUP($D34,'[15]3. Total capacity'!$C$9:$Q$48,11,FALSE)</f>
        <v>2460.64</v>
      </c>
      <c r="DR34" s="88">
        <f>VLOOKUP($D34,'[15]3. Total capacity'!$C$9:$Q$48,12,FALSE)</f>
        <v>2470.4825599999999</v>
      </c>
      <c r="DS34" s="88">
        <f>VLOOKUP($D34,'[15]3. Total capacity'!$C$9:$Q$48,13,FALSE)</f>
        <v>2480.3644902400001</v>
      </c>
      <c r="DT34" s="88">
        <f>VLOOKUP($D34,'[15]3. Total capacity'!$C$9:$Q$48,14,FALSE)</f>
        <v>2490.2859482009603</v>
      </c>
      <c r="DU34" s="88">
        <f>VLOOKUP($D34,'[15]3. Total capacity'!$C$9:$Q$48,15,FALSE)</f>
        <v>2500.2470919937641</v>
      </c>
      <c r="DW34" s="10">
        <v>0</v>
      </c>
      <c r="DX34" s="10">
        <v>0</v>
      </c>
      <c r="DY34" s="10">
        <v>0</v>
      </c>
      <c r="DZ34" s="10">
        <v>0</v>
      </c>
      <c r="EA34" s="10">
        <v>0</v>
      </c>
      <c r="EB34" s="10">
        <v>0</v>
      </c>
      <c r="EC34" s="10">
        <v>0</v>
      </c>
      <c r="ED34" s="10">
        <v>0</v>
      </c>
      <c r="EE34" s="10">
        <v>0</v>
      </c>
      <c r="EF34" s="10">
        <v>0</v>
      </c>
    </row>
    <row r="35" spans="4:136">
      <c r="D35" s="10" t="s">
        <v>246</v>
      </c>
      <c r="E35" s="135" t="s">
        <v>247</v>
      </c>
      <c r="F35" s="135">
        <v>5.9459900000000003E-2</v>
      </c>
      <c r="G35" s="10">
        <v>108157</v>
      </c>
      <c r="I35" s="88">
        <v>1828.6392247685617</v>
      </c>
      <c r="J35" s="10" t="s">
        <v>75</v>
      </c>
      <c r="K35" s="130">
        <f>VLOOKUP(D35,'[16] Cake ds%'!$B$2:$C$43,2,FALSE)</f>
        <v>23.889473684210529</v>
      </c>
      <c r="L35" s="10" t="s">
        <v>900</v>
      </c>
      <c r="M35" s="10" t="s">
        <v>72</v>
      </c>
      <c r="N35" s="10" t="s">
        <v>84</v>
      </c>
      <c r="O35" s="10" t="s">
        <v>901</v>
      </c>
      <c r="P35" s="10" t="s">
        <v>928</v>
      </c>
      <c r="Q35" s="10"/>
      <c r="S35" s="10" t="s">
        <v>929</v>
      </c>
      <c r="T35" s="10" t="s">
        <v>923</v>
      </c>
      <c r="U35" s="10" t="s">
        <v>923</v>
      </c>
      <c r="W35" s="10" t="s">
        <v>72</v>
      </c>
      <c r="X35" s="10" t="s">
        <v>83</v>
      </c>
      <c r="Y35" s="10" t="s">
        <v>83</v>
      </c>
      <c r="Z35" s="10" t="s">
        <v>930</v>
      </c>
      <c r="AB35" s="112" t="s">
        <v>908</v>
      </c>
      <c r="AC35" s="112" t="s">
        <v>908</v>
      </c>
      <c r="AE35" s="10"/>
      <c r="AG35" s="38" t="str">
        <f>VLOOKUP(D35,WwTW!D33:AG156,25,FALSE)</f>
        <v>PEACEHAVEN STC</v>
      </c>
      <c r="AH35" s="38">
        <f t="shared" si="4"/>
        <v>102199</v>
      </c>
      <c r="AI35" s="84">
        <f>VLOOKUP(D35,WwTW!D33:AI156,26,FALSE)</f>
        <v>0.97322442902079564</v>
      </c>
      <c r="AJ35" s="15" t="s">
        <v>113</v>
      </c>
      <c r="AK35" s="38" t="str">
        <f>VLOOKUP(D35,WwTW!D33:AK156,28,FALSE)</f>
        <v>HASTINGS STC</v>
      </c>
      <c r="AL35" s="38">
        <f t="shared" si="5"/>
        <v>107431</v>
      </c>
      <c r="AM35" s="152">
        <f>VLOOKUP(D35,WwTW!D33:AM156,29,FALSE)</f>
        <v>1.1854773998580516E-2</v>
      </c>
      <c r="AN35" s="10" t="s">
        <v>113</v>
      </c>
      <c r="AP35" s="10">
        <v>0</v>
      </c>
      <c r="AQ35" s="10">
        <v>0</v>
      </c>
      <c r="AR35" s="10">
        <v>0</v>
      </c>
      <c r="AS35" s="10">
        <v>0</v>
      </c>
      <c r="AT35" s="10">
        <v>0</v>
      </c>
      <c r="AU35" s="10">
        <v>0</v>
      </c>
      <c r="AV35" s="10">
        <v>0</v>
      </c>
      <c r="AW35" s="10">
        <v>0</v>
      </c>
      <c r="AX35" s="10">
        <v>0</v>
      </c>
      <c r="AY35" s="10">
        <v>0</v>
      </c>
      <c r="AZ35" s="10">
        <v>0</v>
      </c>
      <c r="BA35" s="10">
        <v>0</v>
      </c>
      <c r="BC35" s="10">
        <v>0</v>
      </c>
      <c r="BD35" s="10">
        <v>0</v>
      </c>
      <c r="BE35" s="10">
        <v>0</v>
      </c>
      <c r="BF35" s="10">
        <v>0</v>
      </c>
      <c r="BG35" s="10">
        <v>0</v>
      </c>
      <c r="BH35" s="10">
        <v>0</v>
      </c>
      <c r="BI35" s="10">
        <v>0</v>
      </c>
      <c r="BJ35" s="10">
        <v>0</v>
      </c>
      <c r="BK35" s="10">
        <v>0</v>
      </c>
      <c r="BL35" s="10">
        <v>0</v>
      </c>
      <c r="BM35" s="10">
        <v>0</v>
      </c>
      <c r="BN35" s="10">
        <v>0</v>
      </c>
      <c r="BP35" s="88">
        <f t="shared" si="1"/>
        <v>129.87251263042756</v>
      </c>
      <c r="BQ35" s="88">
        <f t="shared" ref="BQ35:CA35" si="12">BP35</f>
        <v>129.87251263042756</v>
      </c>
      <c r="BR35" s="88">
        <f t="shared" si="12"/>
        <v>129.87251263042756</v>
      </c>
      <c r="BS35" s="88">
        <f t="shared" si="12"/>
        <v>129.87251263042756</v>
      </c>
      <c r="BT35" s="88">
        <f t="shared" si="12"/>
        <v>129.87251263042756</v>
      </c>
      <c r="BU35" s="88">
        <f t="shared" si="12"/>
        <v>129.87251263042756</v>
      </c>
      <c r="BV35" s="88">
        <f t="shared" si="12"/>
        <v>129.87251263042756</v>
      </c>
      <c r="BW35" s="88">
        <f t="shared" si="12"/>
        <v>129.87251263042756</v>
      </c>
      <c r="BX35" s="88">
        <f t="shared" si="12"/>
        <v>129.87251263042756</v>
      </c>
      <c r="BY35" s="88">
        <f t="shared" si="12"/>
        <v>129.87251263042756</v>
      </c>
      <c r="BZ35" s="88">
        <f t="shared" si="12"/>
        <v>129.87251263042756</v>
      </c>
      <c r="CA35" s="88">
        <f t="shared" si="12"/>
        <v>129.87251263042756</v>
      </c>
      <c r="CC35" s="10">
        <v>0</v>
      </c>
      <c r="CD35" s="10">
        <v>0</v>
      </c>
      <c r="CE35" s="10">
        <v>0</v>
      </c>
      <c r="CF35" s="10">
        <v>0</v>
      </c>
      <c r="CG35" s="10">
        <v>0</v>
      </c>
      <c r="CH35" s="10">
        <v>0</v>
      </c>
      <c r="CI35" s="10">
        <v>0</v>
      </c>
      <c r="CJ35" s="10">
        <v>0</v>
      </c>
      <c r="CK35" s="10">
        <v>0</v>
      </c>
      <c r="CL35" s="10">
        <v>0</v>
      </c>
      <c r="CM35" s="10">
        <v>0</v>
      </c>
      <c r="CN35" s="10">
        <v>0</v>
      </c>
      <c r="CP35" s="10">
        <v>0</v>
      </c>
      <c r="CQ35" s="10">
        <v>0</v>
      </c>
      <c r="CR35" s="10">
        <v>0</v>
      </c>
      <c r="CS35" s="10">
        <v>0</v>
      </c>
      <c r="CT35" s="10">
        <v>0</v>
      </c>
      <c r="CU35" s="10">
        <v>0</v>
      </c>
      <c r="CV35" s="10">
        <v>0</v>
      </c>
      <c r="CW35" s="10">
        <v>0</v>
      </c>
      <c r="CX35" s="10">
        <v>0</v>
      </c>
      <c r="CY35" s="10">
        <v>0</v>
      </c>
      <c r="DA35" s="10">
        <v>0</v>
      </c>
      <c r="DB35" s="10">
        <v>0</v>
      </c>
      <c r="DC35" s="10">
        <v>0</v>
      </c>
      <c r="DD35" s="10">
        <v>0</v>
      </c>
      <c r="DE35" s="10">
        <v>0</v>
      </c>
      <c r="DF35" s="10">
        <v>0</v>
      </c>
      <c r="DG35" s="10">
        <v>0</v>
      </c>
      <c r="DH35" s="10">
        <v>0</v>
      </c>
      <c r="DI35" s="10">
        <v>0</v>
      </c>
      <c r="DJ35" s="10">
        <v>0</v>
      </c>
      <c r="DL35" s="88">
        <f>VLOOKUP($D35,'[15]3. Total capacity'!$C$9:$Q$48,6,FALSE)</f>
        <v>1558.4701515651309</v>
      </c>
      <c r="DM35" s="88">
        <f>VLOOKUP($D35,'[15]3. Total capacity'!$C$9:$Q$48,7,FALSE)</f>
        <v>1567.8448885060759</v>
      </c>
      <c r="DN35" s="88">
        <f>VLOOKUP($D35,'[15]3. Total capacity'!$C$9:$Q$48,8,FALSE)</f>
        <v>1576.0580593428892</v>
      </c>
      <c r="DO35" s="88">
        <f>VLOOKUP($D35,'[15]3. Total capacity'!$C$9:$Q$48,9,FALSE)</f>
        <v>1583.9283144186604</v>
      </c>
      <c r="DP35" s="88">
        <f>VLOOKUP($D35,'[15]3. Total capacity'!$C$9:$Q$48,10,FALSE)</f>
        <v>1591.8130653913477</v>
      </c>
      <c r="DQ35" s="88">
        <f>VLOOKUP($D35,'[15]3. Total capacity'!$C$9:$Q$48,11,FALSE)</f>
        <v>1599.1011318729966</v>
      </c>
      <c r="DR35" s="88">
        <f>VLOOKUP($D35,'[15]3. Total capacity'!$C$9:$Q$48,12,FALSE)</f>
        <v>1605.4975364004886</v>
      </c>
      <c r="DS35" s="88">
        <f>VLOOKUP($D35,'[15]3. Total capacity'!$C$9:$Q$48,13,FALSE)</f>
        <v>1611.9195265460905</v>
      </c>
      <c r="DT35" s="88">
        <f>VLOOKUP($D35,'[15]3. Total capacity'!$C$9:$Q$48,14,FALSE)</f>
        <v>1618.3672046522749</v>
      </c>
      <c r="DU35" s="88">
        <f>VLOOKUP($D35,'[15]3. Total capacity'!$C$9:$Q$48,15,FALSE)</f>
        <v>1624.840673470884</v>
      </c>
      <c r="DW35" s="10">
        <v>0</v>
      </c>
      <c r="DX35" s="10">
        <v>0</v>
      </c>
      <c r="DY35" s="10">
        <v>0</v>
      </c>
      <c r="DZ35" s="10">
        <v>0</v>
      </c>
      <c r="EA35" s="10">
        <v>0</v>
      </c>
      <c r="EB35" s="10">
        <v>0</v>
      </c>
      <c r="EC35" s="10">
        <v>0</v>
      </c>
      <c r="ED35" s="10">
        <v>0</v>
      </c>
      <c r="EE35" s="10">
        <v>0</v>
      </c>
      <c r="EF35" s="10">
        <v>0</v>
      </c>
    </row>
    <row r="36" spans="4:136">
      <c r="D36" s="10" t="s">
        <v>265</v>
      </c>
      <c r="E36" s="135" t="s">
        <v>266</v>
      </c>
      <c r="F36" s="135">
        <v>-1.1991708000000001</v>
      </c>
      <c r="G36" s="10">
        <v>100592</v>
      </c>
      <c r="I36" s="88">
        <f>VLOOKUP(D36,'[1]TDS data'!$B$4:$G$367,6,FALSE)</f>
        <v>8341.7820097394542</v>
      </c>
      <c r="J36" s="10" t="s">
        <v>75</v>
      </c>
      <c r="K36" s="130">
        <f>VLOOKUP(D36,'[16] Cake ds%'!$B$2:$C$43,2,FALSE)</f>
        <v>23.598958333333343</v>
      </c>
      <c r="L36" s="10" t="s">
        <v>900</v>
      </c>
      <c r="M36" s="10" t="s">
        <v>72</v>
      </c>
      <c r="N36" s="10" t="s">
        <v>84</v>
      </c>
      <c r="O36" s="10" t="s">
        <v>901</v>
      </c>
      <c r="P36" s="10" t="s">
        <v>928</v>
      </c>
      <c r="Q36" s="10"/>
      <c r="S36" s="10" t="s">
        <v>910</v>
      </c>
      <c r="T36" s="10" t="s">
        <v>911</v>
      </c>
      <c r="U36" s="10" t="s">
        <v>83</v>
      </c>
      <c r="W36" s="10" t="s">
        <v>72</v>
      </c>
      <c r="X36" s="10" t="s">
        <v>83</v>
      </c>
      <c r="Y36" s="10" t="s">
        <v>83</v>
      </c>
      <c r="Z36" s="10" t="s">
        <v>930</v>
      </c>
      <c r="AB36" s="112" t="s">
        <v>908</v>
      </c>
      <c r="AC36" s="112" t="s">
        <v>908</v>
      </c>
      <c r="AE36" s="10"/>
      <c r="AG36" s="38" t="str">
        <f>VLOOKUP(D36,WwTW!D34:AG157,25,FALSE)</f>
        <v>BUDDS FARM HAVANT STC</v>
      </c>
      <c r="AH36" s="38">
        <f t="shared" si="4"/>
        <v>102480</v>
      </c>
      <c r="AI36" s="84">
        <f>VLOOKUP(D36,WwTW!D34:AI157,26,FALSE)</f>
        <v>0.89848862737438107</v>
      </c>
      <c r="AJ36" s="15" t="s">
        <v>113</v>
      </c>
      <c r="AK36" s="38" t="str">
        <f>VLOOKUP(D36,WwTW!D34:AK157,28,FALSE)</f>
        <v>MILLBROOK STC</v>
      </c>
      <c r="AL36" s="38">
        <f t="shared" si="5"/>
        <v>100368</v>
      </c>
      <c r="AM36" s="152">
        <f>VLOOKUP(D36,WwTW!D34:AM157,29,FALSE)</f>
        <v>0.10010058646311458</v>
      </c>
      <c r="AN36" s="10" t="s">
        <v>113</v>
      </c>
      <c r="AP36" s="10">
        <v>0</v>
      </c>
      <c r="AQ36" s="10">
        <v>0</v>
      </c>
      <c r="AR36" s="10">
        <v>0</v>
      </c>
      <c r="AS36" s="10">
        <v>0</v>
      </c>
      <c r="AT36" s="10">
        <v>0</v>
      </c>
      <c r="AU36" s="10">
        <v>0</v>
      </c>
      <c r="AV36" s="10">
        <v>0</v>
      </c>
      <c r="AW36" s="10">
        <v>0</v>
      </c>
      <c r="AX36" s="10">
        <v>0</v>
      </c>
      <c r="AY36" s="10">
        <v>0</v>
      </c>
      <c r="AZ36" s="10">
        <v>0</v>
      </c>
      <c r="BA36" s="10">
        <v>0</v>
      </c>
      <c r="BC36" s="10">
        <v>0</v>
      </c>
      <c r="BD36" s="10">
        <v>0</v>
      </c>
      <c r="BE36" s="10">
        <v>0</v>
      </c>
      <c r="BF36" s="10">
        <v>0</v>
      </c>
      <c r="BG36" s="10">
        <v>0</v>
      </c>
      <c r="BH36" s="10">
        <v>0</v>
      </c>
      <c r="BI36" s="10">
        <v>0</v>
      </c>
      <c r="BJ36" s="10">
        <v>0</v>
      </c>
      <c r="BK36" s="10">
        <v>0</v>
      </c>
      <c r="BL36" s="10">
        <v>0</v>
      </c>
      <c r="BM36" s="10">
        <v>0</v>
      </c>
      <c r="BN36" s="10">
        <v>0</v>
      </c>
      <c r="BP36" s="88">
        <f t="shared" si="1"/>
        <v>532.02987771036931</v>
      </c>
      <c r="BQ36" s="88">
        <f t="shared" ref="BQ36:CA36" si="13">BP36</f>
        <v>532.02987771036931</v>
      </c>
      <c r="BR36" s="88">
        <f t="shared" si="13"/>
        <v>532.02987771036931</v>
      </c>
      <c r="BS36" s="88">
        <f t="shared" si="13"/>
        <v>532.02987771036931</v>
      </c>
      <c r="BT36" s="88">
        <f t="shared" si="13"/>
        <v>532.02987771036931</v>
      </c>
      <c r="BU36" s="88">
        <f t="shared" si="13"/>
        <v>532.02987771036931</v>
      </c>
      <c r="BV36" s="88">
        <f t="shared" si="13"/>
        <v>532.02987771036931</v>
      </c>
      <c r="BW36" s="88">
        <f t="shared" si="13"/>
        <v>532.02987771036931</v>
      </c>
      <c r="BX36" s="88">
        <f t="shared" si="13"/>
        <v>532.02987771036931</v>
      </c>
      <c r="BY36" s="88">
        <f t="shared" si="13"/>
        <v>532.02987771036931</v>
      </c>
      <c r="BZ36" s="88">
        <f t="shared" si="13"/>
        <v>532.02987771036931</v>
      </c>
      <c r="CA36" s="88">
        <f t="shared" si="13"/>
        <v>532.02987771036931</v>
      </c>
      <c r="CC36" s="10">
        <v>0</v>
      </c>
      <c r="CD36" s="10">
        <v>0</v>
      </c>
      <c r="CE36" s="10">
        <v>0</v>
      </c>
      <c r="CF36" s="10">
        <v>0</v>
      </c>
      <c r="CG36" s="10">
        <v>0</v>
      </c>
      <c r="CH36" s="10">
        <v>0</v>
      </c>
      <c r="CI36" s="10">
        <v>0</v>
      </c>
      <c r="CJ36" s="10">
        <v>0</v>
      </c>
      <c r="CK36" s="10">
        <v>0</v>
      </c>
      <c r="CL36" s="10">
        <v>0</v>
      </c>
      <c r="CM36" s="10">
        <v>0</v>
      </c>
      <c r="CN36" s="10">
        <v>0</v>
      </c>
      <c r="CP36" s="10">
        <v>0</v>
      </c>
      <c r="CQ36" s="10">
        <v>0</v>
      </c>
      <c r="CR36" s="10">
        <v>0</v>
      </c>
      <c r="CS36" s="10">
        <v>0</v>
      </c>
      <c r="CT36" s="10">
        <v>0</v>
      </c>
      <c r="CU36" s="10">
        <v>0</v>
      </c>
      <c r="CV36" s="10">
        <v>0</v>
      </c>
      <c r="CW36" s="10">
        <v>0</v>
      </c>
      <c r="CX36" s="10">
        <v>0</v>
      </c>
      <c r="CY36" s="10">
        <v>0</v>
      </c>
      <c r="DA36" s="10">
        <v>0</v>
      </c>
      <c r="DB36" s="10">
        <v>0</v>
      </c>
      <c r="DC36" s="10">
        <v>0</v>
      </c>
      <c r="DD36" s="10">
        <v>0</v>
      </c>
      <c r="DE36" s="10">
        <v>0</v>
      </c>
      <c r="DF36" s="10">
        <v>0</v>
      </c>
      <c r="DG36" s="10">
        <v>0</v>
      </c>
      <c r="DH36" s="10">
        <v>0</v>
      </c>
      <c r="DI36" s="10">
        <v>0</v>
      </c>
      <c r="DJ36" s="10">
        <v>0</v>
      </c>
      <c r="DL36" s="88">
        <f>VLOOKUP($D36,'[15]3. Total capacity'!$C$9:$Q$48,6,FALSE)</f>
        <v>6384.3585325244312</v>
      </c>
      <c r="DM36" s="88">
        <f>VLOOKUP($D36,'[15]3. Total capacity'!$C$9:$Q$48,7,FALSE)</f>
        <v>6425.8550374740707</v>
      </c>
      <c r="DN36" s="88">
        <f>VLOOKUP($D36,'[15]3. Total capacity'!$C$9:$Q$48,8,FALSE)</f>
        <v>6461.3362630787024</v>
      </c>
      <c r="DO36" s="88">
        <f>VLOOKUP($D36,'[15]3. Total capacity'!$C$9:$Q$48,9,FALSE)</f>
        <v>6497.4232632590192</v>
      </c>
      <c r="DP36" s="88">
        <f>VLOOKUP($D36,'[15]3. Total capacity'!$C$9:$Q$48,10,FALSE)</f>
        <v>6529.7215154472387</v>
      </c>
      <c r="DQ36" s="88">
        <f>VLOOKUP($D36,'[15]3. Total capacity'!$C$9:$Q$48,11,FALSE)</f>
        <v>6559.8916792648042</v>
      </c>
      <c r="DR36" s="88">
        <f>VLOOKUP($D36,'[15]3. Total capacity'!$C$9:$Q$48,12,FALSE)</f>
        <v>6586.1312459818637</v>
      </c>
      <c r="DS36" s="88">
        <f>VLOOKUP($D36,'[15]3. Total capacity'!$C$9:$Q$48,13,FALSE)</f>
        <v>6612.4757709657915</v>
      </c>
      <c r="DT36" s="88">
        <f>VLOOKUP($D36,'[15]3. Total capacity'!$C$9:$Q$48,14,FALSE)</f>
        <v>6638.9256740496548</v>
      </c>
      <c r="DU36" s="88">
        <f>VLOOKUP($D36,'[15]3. Total capacity'!$C$9:$Q$48,15,FALSE)</f>
        <v>6665.4813767458536</v>
      </c>
      <c r="DW36" s="10">
        <v>0</v>
      </c>
      <c r="DX36" s="10">
        <v>0</v>
      </c>
      <c r="DY36" s="10">
        <v>0</v>
      </c>
      <c r="DZ36" s="10">
        <v>0</v>
      </c>
      <c r="EA36" s="10">
        <v>0</v>
      </c>
      <c r="EB36" s="10">
        <v>0</v>
      </c>
      <c r="EC36" s="10">
        <v>0</v>
      </c>
      <c r="ED36" s="10">
        <v>0</v>
      </c>
      <c r="EE36" s="10">
        <v>0</v>
      </c>
      <c r="EF36" s="10">
        <v>0</v>
      </c>
    </row>
    <row r="37" spans="4:136">
      <c r="D37" s="10" t="s">
        <v>287</v>
      </c>
      <c r="E37" s="135" t="s">
        <v>288</v>
      </c>
      <c r="F37" s="135">
        <v>-3.9535800000000003E-2</v>
      </c>
      <c r="G37" s="10">
        <v>100676</v>
      </c>
      <c r="I37" s="88">
        <f>VLOOKUP(D37,'[1]TDS data'!$B$4:$G$367,6,FALSE)</f>
        <v>1177.8110302177222</v>
      </c>
      <c r="J37" s="10" t="s">
        <v>75</v>
      </c>
      <c r="K37" s="130">
        <f>VLOOKUP(D37,'[16] Cake ds%'!$B$2:$C$43,2,FALSE)</f>
        <v>26.062750000000001</v>
      </c>
      <c r="L37" s="10" t="s">
        <v>900</v>
      </c>
      <c r="M37" s="10" t="s">
        <v>72</v>
      </c>
      <c r="N37" s="10" t="s">
        <v>84</v>
      </c>
      <c r="O37" s="10" t="s">
        <v>901</v>
      </c>
      <c r="P37" s="10" t="s">
        <v>928</v>
      </c>
      <c r="Q37" s="10"/>
      <c r="S37" s="10" t="s">
        <v>910</v>
      </c>
      <c r="T37" s="10" t="s">
        <v>911</v>
      </c>
      <c r="U37" s="10" t="s">
        <v>72</v>
      </c>
      <c r="W37" s="10" t="s">
        <v>72</v>
      </c>
      <c r="X37" s="10" t="s">
        <v>83</v>
      </c>
      <c r="Y37" s="10" t="s">
        <v>83</v>
      </c>
      <c r="Z37" s="10" t="s">
        <v>930</v>
      </c>
      <c r="AB37" s="112" t="s">
        <v>908</v>
      </c>
      <c r="AC37" s="112" t="s">
        <v>908</v>
      </c>
      <c r="AE37" s="10"/>
      <c r="AG37" s="38" t="str">
        <f>VLOOKUP(D37,WwTW!D35:AG158,25,FALSE)</f>
        <v>HASTINGS STC</v>
      </c>
      <c r="AH37" s="38">
        <f t="shared" si="4"/>
        <v>107431</v>
      </c>
      <c r="AI37" s="84">
        <f>VLOOKUP(D37,WwTW!D35:AI158,26,FALSE)</f>
        <v>0.60740570220380785</v>
      </c>
      <c r="AJ37" s="15" t="s">
        <v>113</v>
      </c>
      <c r="AK37" s="38" t="str">
        <f>VLOOKUP(D37,WwTW!D35:AK158,28,FALSE)</f>
        <v>PEACEHAVEN STC</v>
      </c>
      <c r="AL37" s="38">
        <f t="shared" si="5"/>
        <v>102199</v>
      </c>
      <c r="AM37" s="152">
        <f>VLOOKUP(D37,WwTW!D35:AM158,29,FALSE)</f>
        <v>0.22129798107607229</v>
      </c>
      <c r="AN37" s="10" t="s">
        <v>113</v>
      </c>
      <c r="AP37" s="10">
        <v>0</v>
      </c>
      <c r="AQ37" s="10">
        <v>0</v>
      </c>
      <c r="AR37" s="10">
        <v>0</v>
      </c>
      <c r="AS37" s="10">
        <v>0</v>
      </c>
      <c r="AT37" s="10">
        <v>0</v>
      </c>
      <c r="AU37" s="10">
        <v>0</v>
      </c>
      <c r="AV37" s="10">
        <v>0</v>
      </c>
      <c r="AW37" s="10">
        <v>0</v>
      </c>
      <c r="AX37" s="10">
        <v>0</v>
      </c>
      <c r="AY37" s="10">
        <v>0</v>
      </c>
      <c r="AZ37" s="10">
        <v>0</v>
      </c>
      <c r="BA37" s="10">
        <v>0</v>
      </c>
      <c r="BC37" s="10">
        <v>0</v>
      </c>
      <c r="BD37" s="10">
        <v>0</v>
      </c>
      <c r="BE37" s="10">
        <v>0</v>
      </c>
      <c r="BF37" s="10">
        <v>0</v>
      </c>
      <c r="BG37" s="10">
        <v>0</v>
      </c>
      <c r="BH37" s="10">
        <v>0</v>
      </c>
      <c r="BI37" s="10">
        <v>0</v>
      </c>
      <c r="BJ37" s="10">
        <v>0</v>
      </c>
      <c r="BK37" s="10">
        <v>0</v>
      </c>
      <c r="BL37" s="10">
        <v>0</v>
      </c>
      <c r="BM37" s="10">
        <v>0</v>
      </c>
      <c r="BN37" s="10">
        <v>0</v>
      </c>
      <c r="BP37" s="88">
        <f t="shared" si="1"/>
        <v>276.0333333333333</v>
      </c>
      <c r="BQ37" s="88">
        <f t="shared" ref="BQ37:CA37" si="14">BP37</f>
        <v>276.0333333333333</v>
      </c>
      <c r="BR37" s="88">
        <f t="shared" si="14"/>
        <v>276.0333333333333</v>
      </c>
      <c r="BS37" s="88">
        <f t="shared" si="14"/>
        <v>276.0333333333333</v>
      </c>
      <c r="BT37" s="88">
        <f t="shared" si="14"/>
        <v>276.0333333333333</v>
      </c>
      <c r="BU37" s="88">
        <f t="shared" si="14"/>
        <v>276.0333333333333</v>
      </c>
      <c r="BV37" s="88">
        <f t="shared" si="14"/>
        <v>276.0333333333333</v>
      </c>
      <c r="BW37" s="88">
        <f t="shared" si="14"/>
        <v>276.0333333333333</v>
      </c>
      <c r="BX37" s="88">
        <f t="shared" si="14"/>
        <v>276.0333333333333</v>
      </c>
      <c r="BY37" s="88">
        <f t="shared" si="14"/>
        <v>276.0333333333333</v>
      </c>
      <c r="BZ37" s="88">
        <f t="shared" si="14"/>
        <v>276.0333333333333</v>
      </c>
      <c r="CA37" s="88">
        <f t="shared" si="14"/>
        <v>276.0333333333333</v>
      </c>
      <c r="CC37" s="10">
        <v>0</v>
      </c>
      <c r="CD37" s="10">
        <v>0</v>
      </c>
      <c r="CE37" s="10">
        <v>0</v>
      </c>
      <c r="CF37" s="10">
        <v>0</v>
      </c>
      <c r="CG37" s="10">
        <v>0</v>
      </c>
      <c r="CH37" s="10">
        <v>0</v>
      </c>
      <c r="CI37" s="10">
        <v>0</v>
      </c>
      <c r="CJ37" s="10">
        <v>0</v>
      </c>
      <c r="CK37" s="10">
        <v>0</v>
      </c>
      <c r="CL37" s="10">
        <v>0</v>
      </c>
      <c r="CM37" s="10">
        <v>0</v>
      </c>
      <c r="CN37" s="10">
        <v>0</v>
      </c>
      <c r="CP37" s="10">
        <v>0</v>
      </c>
      <c r="CQ37" s="10">
        <v>0</v>
      </c>
      <c r="CR37" s="10">
        <v>0</v>
      </c>
      <c r="CS37" s="10">
        <v>0</v>
      </c>
      <c r="CT37" s="10">
        <v>0</v>
      </c>
      <c r="CU37" s="10">
        <v>0</v>
      </c>
      <c r="CV37" s="10">
        <v>0</v>
      </c>
      <c r="CW37" s="10">
        <v>0</v>
      </c>
      <c r="CX37" s="10">
        <v>0</v>
      </c>
      <c r="CY37" s="10">
        <v>0</v>
      </c>
      <c r="DA37" s="10">
        <v>0</v>
      </c>
      <c r="DB37" s="10">
        <v>0</v>
      </c>
      <c r="DC37" s="10">
        <v>0</v>
      </c>
      <c r="DD37" s="10">
        <v>0</v>
      </c>
      <c r="DE37" s="10">
        <v>0</v>
      </c>
      <c r="DF37" s="10">
        <v>0</v>
      </c>
      <c r="DG37" s="10">
        <v>0</v>
      </c>
      <c r="DH37" s="10">
        <v>0</v>
      </c>
      <c r="DI37" s="10">
        <v>0</v>
      </c>
      <c r="DJ37" s="10">
        <v>0</v>
      </c>
      <c r="DL37" s="88">
        <f>VLOOKUP($D37,'[15]3. Total capacity'!$C$9:$Q$48,6,FALSE)</f>
        <v>3312.3999999999996</v>
      </c>
      <c r="DM37" s="88">
        <f>VLOOKUP($D37,'[15]3. Total capacity'!$C$9:$Q$48,7,FALSE)</f>
        <v>3312.3999999999996</v>
      </c>
      <c r="DN37" s="88">
        <f>VLOOKUP($D37,'[15]3. Total capacity'!$C$9:$Q$48,8,FALSE)</f>
        <v>3312.3999999999996</v>
      </c>
      <c r="DO37" s="88">
        <f>VLOOKUP($D37,'[15]3. Total capacity'!$C$9:$Q$48,9,FALSE)</f>
        <v>3312.3999999999996</v>
      </c>
      <c r="DP37" s="88">
        <f>VLOOKUP($D37,'[15]3. Total capacity'!$C$9:$Q$48,10,FALSE)</f>
        <v>3312.3999999999996</v>
      </c>
      <c r="DQ37" s="88">
        <f>VLOOKUP($D37,'[15]3. Total capacity'!$C$9:$Q$48,11,FALSE)</f>
        <v>3312.3999999999996</v>
      </c>
      <c r="DR37" s="88">
        <f>VLOOKUP($D37,'[15]3. Total capacity'!$C$9:$Q$48,12,FALSE)</f>
        <v>3325.6495999999997</v>
      </c>
      <c r="DS37" s="88">
        <f>VLOOKUP($D37,'[15]3. Total capacity'!$C$9:$Q$48,13,FALSE)</f>
        <v>3338.9521983999998</v>
      </c>
      <c r="DT37" s="88">
        <f>VLOOKUP($D37,'[15]3. Total capacity'!$C$9:$Q$48,14,FALSE)</f>
        <v>3352.3080071935997</v>
      </c>
      <c r="DU37" s="88">
        <f>VLOOKUP($D37,'[15]3. Total capacity'!$C$9:$Q$48,15,FALSE)</f>
        <v>3365.7172392223742</v>
      </c>
      <c r="DW37" s="10">
        <v>0</v>
      </c>
      <c r="DX37" s="10">
        <v>0</v>
      </c>
      <c r="DY37" s="10">
        <v>0</v>
      </c>
      <c r="DZ37" s="10">
        <v>0</v>
      </c>
      <c r="EA37" s="10">
        <v>0</v>
      </c>
      <c r="EB37" s="10">
        <v>0</v>
      </c>
      <c r="EC37" s="10">
        <v>0</v>
      </c>
      <c r="ED37" s="10">
        <v>0</v>
      </c>
      <c r="EE37" s="10">
        <v>0</v>
      </c>
      <c r="EF37" s="10">
        <v>0</v>
      </c>
    </row>
    <row r="38" spans="4:136">
      <c r="D38" s="10" t="s">
        <v>295</v>
      </c>
      <c r="E38" s="135" t="s">
        <v>296</v>
      </c>
      <c r="F38" s="135">
        <v>0.74433353999999996</v>
      </c>
      <c r="G38" s="10">
        <v>103224</v>
      </c>
      <c r="I38" s="88">
        <f>VLOOKUP(D38,'[1]TDS data'!$B$4:$G$367,6,FALSE)</f>
        <v>1935.0821908885684</v>
      </c>
      <c r="J38" s="10" t="s">
        <v>75</v>
      </c>
      <c r="K38" s="130">
        <v>25</v>
      </c>
      <c r="L38" s="10" t="s">
        <v>75</v>
      </c>
      <c r="M38" s="10" t="s">
        <v>83</v>
      </c>
      <c r="N38" s="10" t="s">
        <v>84</v>
      </c>
      <c r="O38" s="10" t="s">
        <v>901</v>
      </c>
      <c r="P38" s="10" t="s">
        <v>928</v>
      </c>
      <c r="Q38" s="10"/>
      <c r="S38" s="10" t="s">
        <v>929</v>
      </c>
      <c r="T38" s="10" t="s">
        <v>923</v>
      </c>
      <c r="U38" s="10" t="s">
        <v>923</v>
      </c>
      <c r="W38" s="10" t="s">
        <v>72</v>
      </c>
      <c r="X38" s="10" t="s">
        <v>83</v>
      </c>
      <c r="Y38" s="10" t="s">
        <v>83</v>
      </c>
      <c r="Z38" s="10" t="s">
        <v>930</v>
      </c>
      <c r="AB38" s="112" t="s">
        <v>908</v>
      </c>
      <c r="AC38" s="112" t="s">
        <v>908</v>
      </c>
      <c r="AE38" s="10"/>
      <c r="AG38" s="38" t="str">
        <f>VLOOKUP(D38,'[8]Primary and secondary locations'!$A$7:$AI$22,32,FALSE)</f>
        <v>ASHFORD STC</v>
      </c>
      <c r="AH38" s="38">
        <f t="shared" si="4"/>
        <v>101753</v>
      </c>
      <c r="AI38" s="84">
        <f>VLOOKUP(D38,'[8]Primary and secondary locations'!$A$7:$AI$22,33,FALSE)</f>
        <v>0.82373563591508148</v>
      </c>
      <c r="AJ38" s="15" t="s">
        <v>113</v>
      </c>
      <c r="AK38" s="38" t="str">
        <f>VLOOKUP(D38,'[8]Primary and secondary locations'!$A$7:$AI$22,34,FALSE)</f>
        <v>CANTERBURY STC</v>
      </c>
      <c r="AL38" s="38">
        <f t="shared" si="5"/>
        <v>101631</v>
      </c>
      <c r="AM38" s="152">
        <f>VLOOKUP(D38,'[8]Primary and secondary locations'!$A$7:$AI$22,35,FALSE)</f>
        <v>0.17626436408491852</v>
      </c>
      <c r="AN38" s="10" t="s">
        <v>113</v>
      </c>
      <c r="AP38" s="10">
        <v>0</v>
      </c>
      <c r="AQ38" s="10">
        <v>0</v>
      </c>
      <c r="AR38" s="10">
        <v>0</v>
      </c>
      <c r="AS38" s="10">
        <v>0</v>
      </c>
      <c r="AT38" s="10">
        <v>0</v>
      </c>
      <c r="AU38" s="10">
        <v>0</v>
      </c>
      <c r="AV38" s="10">
        <v>0</v>
      </c>
      <c r="AW38" s="10">
        <v>0</v>
      </c>
      <c r="AX38" s="10">
        <v>0</v>
      </c>
      <c r="AY38" s="10">
        <v>0</v>
      </c>
      <c r="AZ38" s="10">
        <v>0</v>
      </c>
      <c r="BA38" s="10">
        <v>0</v>
      </c>
      <c r="BC38" s="10">
        <v>0</v>
      </c>
      <c r="BD38" s="10">
        <v>0</v>
      </c>
      <c r="BE38" s="10">
        <v>0</v>
      </c>
      <c r="BF38" s="10">
        <v>0</v>
      </c>
      <c r="BG38" s="10">
        <v>0</v>
      </c>
      <c r="BH38" s="10">
        <v>0</v>
      </c>
      <c r="BI38" s="10">
        <v>0</v>
      </c>
      <c r="BJ38" s="10">
        <v>0</v>
      </c>
      <c r="BK38" s="10">
        <v>0</v>
      </c>
      <c r="BL38" s="10">
        <v>0</v>
      </c>
      <c r="BM38" s="10">
        <v>0</v>
      </c>
      <c r="BN38" s="10">
        <v>0</v>
      </c>
      <c r="BP38" s="88">
        <f t="shared" si="1"/>
        <v>131.79450672715788</v>
      </c>
      <c r="BQ38" s="88">
        <f t="shared" ref="BQ38" si="15">DM38/12</f>
        <v>133.09159886684427</v>
      </c>
      <c r="BR38" s="88">
        <f t="shared" ref="BR38" si="16">DN38/12</f>
        <v>134.29329777983244</v>
      </c>
      <c r="BS38" s="88">
        <f t="shared" ref="BS38" si="17">DO38/12</f>
        <v>135.48824333775536</v>
      </c>
      <c r="BT38" s="88">
        <f t="shared" ref="BT38" si="18">DP38/12</f>
        <v>136.67230085090304</v>
      </c>
      <c r="BU38" s="88">
        <f t="shared" ref="BU38" si="19">DQ38/12</f>
        <v>137.83465557776518</v>
      </c>
      <c r="BV38" s="88">
        <f t="shared" ref="BV38" si="20">DR38/12</f>
        <v>138.38599420007625</v>
      </c>
      <c r="BW38" s="88">
        <f t="shared" ref="BW38" si="21">DS38/12</f>
        <v>138.93953817687657</v>
      </c>
      <c r="BX38" s="88">
        <f t="shared" ref="BX38" si="22">DT38/12</f>
        <v>139.49529632958408</v>
      </c>
      <c r="BY38" s="88">
        <f t="shared" ref="BY38" si="23">DU38/12</f>
        <v>140.05327751490242</v>
      </c>
      <c r="BZ38" s="88">
        <f t="shared" ref="BZ38" si="24">DV38/12</f>
        <v>0</v>
      </c>
      <c r="CA38" s="88">
        <f t="shared" ref="CA38" si="25">DW38/12</f>
        <v>0</v>
      </c>
      <c r="CC38" s="10">
        <v>0</v>
      </c>
      <c r="CD38" s="10">
        <v>0</v>
      </c>
      <c r="CE38" s="10">
        <v>0</v>
      </c>
      <c r="CF38" s="10">
        <v>0</v>
      </c>
      <c r="CG38" s="10">
        <v>0</v>
      </c>
      <c r="CH38" s="10">
        <v>0</v>
      </c>
      <c r="CI38" s="10">
        <v>0</v>
      </c>
      <c r="CJ38" s="10">
        <v>0</v>
      </c>
      <c r="CK38" s="10">
        <v>0</v>
      </c>
      <c r="CL38" s="10">
        <v>0</v>
      </c>
      <c r="CM38" s="10">
        <v>0</v>
      </c>
      <c r="CN38" s="10">
        <v>0</v>
      </c>
      <c r="CP38" s="10">
        <v>0</v>
      </c>
      <c r="CQ38" s="10">
        <v>0</v>
      </c>
      <c r="CR38" s="10">
        <v>0</v>
      </c>
      <c r="CS38" s="10">
        <v>0</v>
      </c>
      <c r="CT38" s="10">
        <v>0</v>
      </c>
      <c r="CU38" s="10">
        <v>0</v>
      </c>
      <c r="CV38" s="10">
        <v>0</v>
      </c>
      <c r="CW38" s="10">
        <v>0</v>
      </c>
      <c r="CX38" s="10">
        <v>0</v>
      </c>
      <c r="CY38" s="10">
        <v>0</v>
      </c>
      <c r="DA38" s="10">
        <v>0</v>
      </c>
      <c r="DB38" s="10">
        <v>0</v>
      </c>
      <c r="DC38" s="10">
        <v>0</v>
      </c>
      <c r="DD38" s="10">
        <v>0</v>
      </c>
      <c r="DE38" s="10">
        <v>0</v>
      </c>
      <c r="DF38" s="10">
        <v>0</v>
      </c>
      <c r="DG38" s="10">
        <v>0</v>
      </c>
      <c r="DH38" s="10">
        <v>0</v>
      </c>
      <c r="DI38" s="10">
        <v>0</v>
      </c>
      <c r="DJ38" s="10">
        <v>0</v>
      </c>
      <c r="DL38" s="88">
        <f>VLOOKUP($D38,'[15]3. Total capacity'!$C$9:$Q$48,6,FALSE)</f>
        <v>1581.5340807258945</v>
      </c>
      <c r="DM38" s="88">
        <f>VLOOKUP($D38,'[15]3. Total capacity'!$C$9:$Q$48,7,FALSE)</f>
        <v>1597.0991864021312</v>
      </c>
      <c r="DN38" s="88">
        <f>VLOOKUP($D38,'[15]3. Total capacity'!$C$9:$Q$48,8,FALSE)</f>
        <v>1611.5195733579894</v>
      </c>
      <c r="DO38" s="88">
        <f>VLOOKUP($D38,'[15]3. Total capacity'!$C$9:$Q$48,9,FALSE)</f>
        <v>1625.8589200530644</v>
      </c>
      <c r="DP38" s="88">
        <f>VLOOKUP($D38,'[15]3. Total capacity'!$C$9:$Q$48,10,FALSE)</f>
        <v>1640.0676102108366</v>
      </c>
      <c r="DQ38" s="88">
        <f>VLOOKUP($D38,'[15]3. Total capacity'!$C$9:$Q$48,11,FALSE)</f>
        <v>1654.0158669331822</v>
      </c>
      <c r="DR38" s="88">
        <f>VLOOKUP($D38,'[15]3. Total capacity'!$C$9:$Q$48,12,FALSE)</f>
        <v>1660.6319304009151</v>
      </c>
      <c r="DS38" s="88">
        <f>VLOOKUP($D38,'[15]3. Total capacity'!$C$9:$Q$48,13,FALSE)</f>
        <v>1667.2744581225188</v>
      </c>
      <c r="DT38" s="88">
        <f>VLOOKUP($D38,'[15]3. Total capacity'!$C$9:$Q$48,14,FALSE)</f>
        <v>1673.9435559550088</v>
      </c>
      <c r="DU38" s="88">
        <f>VLOOKUP($D38,'[15]3. Total capacity'!$C$9:$Q$48,15,FALSE)</f>
        <v>1680.6393301788289</v>
      </c>
      <c r="DW38" s="10">
        <v>0</v>
      </c>
      <c r="DX38" s="10">
        <v>0</v>
      </c>
      <c r="DY38" s="10">
        <v>0</v>
      </c>
      <c r="DZ38" s="10">
        <v>0</v>
      </c>
      <c r="EA38" s="10">
        <v>0</v>
      </c>
      <c r="EB38" s="10">
        <v>0</v>
      </c>
      <c r="EC38" s="10">
        <v>0</v>
      </c>
      <c r="ED38" s="10">
        <v>0</v>
      </c>
      <c r="EE38" s="10">
        <v>0</v>
      </c>
      <c r="EF38" s="10">
        <v>0</v>
      </c>
    </row>
    <row r="39" spans="4:136">
      <c r="D39" s="10" t="s">
        <v>291</v>
      </c>
      <c r="E39" s="135" t="s">
        <v>292</v>
      </c>
      <c r="F39" s="135">
        <v>-0.2318153</v>
      </c>
      <c r="G39" s="10">
        <v>103237</v>
      </c>
      <c r="I39" s="88">
        <f>VLOOKUP(D39,'[1]TDS data'!$B$4:$G$367,6,FALSE)</f>
        <v>1801.3619743539232</v>
      </c>
      <c r="J39" s="10" t="s">
        <v>75</v>
      </c>
      <c r="K39" s="130">
        <f>VLOOKUP(D39,'[16] Cake ds%'!$B$2:$C$43,2,FALSE)</f>
        <v>29.675000000000001</v>
      </c>
      <c r="L39" s="10" t="s">
        <v>900</v>
      </c>
      <c r="M39" s="10" t="s">
        <v>83</v>
      </c>
      <c r="N39" s="10" t="s">
        <v>84</v>
      </c>
      <c r="O39" s="10" t="s">
        <v>901</v>
      </c>
      <c r="P39" s="10" t="s">
        <v>928</v>
      </c>
      <c r="Q39" s="10"/>
      <c r="S39" s="10" t="s">
        <v>929</v>
      </c>
      <c r="T39" s="10" t="s">
        <v>923</v>
      </c>
      <c r="U39" s="10" t="s">
        <v>923</v>
      </c>
      <c r="W39" s="10" t="s">
        <v>72</v>
      </c>
      <c r="X39" s="10" t="s">
        <v>83</v>
      </c>
      <c r="Y39" s="10" t="s">
        <v>83</v>
      </c>
      <c r="Z39" s="10" t="s">
        <v>930</v>
      </c>
      <c r="AB39" s="112" t="s">
        <v>908</v>
      </c>
      <c r="AC39" s="112" t="s">
        <v>908</v>
      </c>
      <c r="AE39" s="10"/>
      <c r="AG39" s="38" t="str">
        <f>VLOOKUP(D39,WwTW!D36:AG159,25,FALSE)</f>
        <v>WORTHING STC</v>
      </c>
      <c r="AH39" s="38">
        <f t="shared" si="4"/>
        <v>101376</v>
      </c>
      <c r="AI39" s="84">
        <f>VLOOKUP(D39,WwTW!D36:AI159,26,FALSE)</f>
        <v>0.77869886931429022</v>
      </c>
      <c r="AJ39" s="15" t="s">
        <v>113</v>
      </c>
      <c r="AK39" s="38" t="str">
        <f>VLOOKUP(D39,WwTW!D36:AK159,28,FALSE)</f>
        <v>FORD STC</v>
      </c>
      <c r="AL39" s="38">
        <f t="shared" si="5"/>
        <v>107426</v>
      </c>
      <c r="AM39" s="152">
        <f>VLOOKUP(D39,WwTW!D36:AM159,29,FALSE)</f>
        <v>0.14897878981821447</v>
      </c>
      <c r="AN39" s="10" t="s">
        <v>113</v>
      </c>
      <c r="AP39" s="10">
        <v>0</v>
      </c>
      <c r="AQ39" s="10">
        <v>0</v>
      </c>
      <c r="AR39" s="10">
        <v>0</v>
      </c>
      <c r="AS39" s="10">
        <v>0</v>
      </c>
      <c r="AT39" s="10">
        <v>0</v>
      </c>
      <c r="AU39" s="10">
        <v>0</v>
      </c>
      <c r="AV39" s="10">
        <v>0</v>
      </c>
      <c r="AW39" s="10">
        <v>0</v>
      </c>
      <c r="AX39" s="10">
        <v>0</v>
      </c>
      <c r="AY39" s="10">
        <v>0</v>
      </c>
      <c r="AZ39" s="10">
        <v>0</v>
      </c>
      <c r="BA39" s="10">
        <v>0</v>
      </c>
      <c r="BC39" s="10">
        <v>0</v>
      </c>
      <c r="BD39" s="10">
        <v>0</v>
      </c>
      <c r="BE39" s="10">
        <v>0</v>
      </c>
      <c r="BF39" s="10">
        <v>0</v>
      </c>
      <c r="BG39" s="10">
        <v>0</v>
      </c>
      <c r="BH39" s="10">
        <v>0</v>
      </c>
      <c r="BI39" s="10">
        <v>0</v>
      </c>
      <c r="BJ39" s="10">
        <v>0</v>
      </c>
      <c r="BK39" s="10">
        <v>0</v>
      </c>
      <c r="BL39" s="10">
        <v>0</v>
      </c>
      <c r="BM39" s="10">
        <v>0</v>
      </c>
      <c r="BN39" s="10">
        <v>0</v>
      </c>
      <c r="BP39" s="88">
        <f t="shared" si="1"/>
        <v>124.6431439851284</v>
      </c>
      <c r="BQ39" s="88">
        <f t="shared" ref="BQ39:CA39" si="26">BP39</f>
        <v>124.6431439851284</v>
      </c>
      <c r="BR39" s="88">
        <f t="shared" si="26"/>
        <v>124.6431439851284</v>
      </c>
      <c r="BS39" s="88">
        <f t="shared" si="26"/>
        <v>124.6431439851284</v>
      </c>
      <c r="BT39" s="88">
        <f t="shared" si="26"/>
        <v>124.6431439851284</v>
      </c>
      <c r="BU39" s="88">
        <f t="shared" si="26"/>
        <v>124.6431439851284</v>
      </c>
      <c r="BV39" s="88">
        <f t="shared" si="26"/>
        <v>124.6431439851284</v>
      </c>
      <c r="BW39" s="88">
        <f t="shared" si="26"/>
        <v>124.6431439851284</v>
      </c>
      <c r="BX39" s="88">
        <f t="shared" si="26"/>
        <v>124.6431439851284</v>
      </c>
      <c r="BY39" s="88">
        <f t="shared" si="26"/>
        <v>124.6431439851284</v>
      </c>
      <c r="BZ39" s="88">
        <f t="shared" si="26"/>
        <v>124.6431439851284</v>
      </c>
      <c r="CA39" s="88">
        <f t="shared" si="26"/>
        <v>124.6431439851284</v>
      </c>
      <c r="CC39" s="10">
        <v>0</v>
      </c>
      <c r="CD39" s="10">
        <v>0</v>
      </c>
      <c r="CE39" s="10">
        <v>0</v>
      </c>
      <c r="CF39" s="10">
        <v>0</v>
      </c>
      <c r="CG39" s="10">
        <v>0</v>
      </c>
      <c r="CH39" s="10">
        <v>0</v>
      </c>
      <c r="CI39" s="10">
        <v>0</v>
      </c>
      <c r="CJ39" s="10">
        <v>0</v>
      </c>
      <c r="CK39" s="10">
        <v>0</v>
      </c>
      <c r="CL39" s="10">
        <v>0</v>
      </c>
      <c r="CM39" s="10">
        <v>0</v>
      </c>
      <c r="CN39" s="10">
        <v>0</v>
      </c>
      <c r="CP39" s="10">
        <v>0</v>
      </c>
      <c r="CQ39" s="10">
        <v>0</v>
      </c>
      <c r="CR39" s="10">
        <v>0</v>
      </c>
      <c r="CS39" s="10">
        <v>0</v>
      </c>
      <c r="CT39" s="10">
        <v>0</v>
      </c>
      <c r="CU39" s="10">
        <v>0</v>
      </c>
      <c r="CV39" s="10">
        <v>0</v>
      </c>
      <c r="CW39" s="10">
        <v>0</v>
      </c>
      <c r="CX39" s="10">
        <v>0</v>
      </c>
      <c r="CY39" s="10">
        <v>0</v>
      </c>
      <c r="DA39" s="10">
        <v>0</v>
      </c>
      <c r="DB39" s="10">
        <v>0</v>
      </c>
      <c r="DC39" s="10">
        <v>0</v>
      </c>
      <c r="DD39" s="10">
        <v>0</v>
      </c>
      <c r="DE39" s="10">
        <v>0</v>
      </c>
      <c r="DF39" s="10">
        <v>0</v>
      </c>
      <c r="DG39" s="10">
        <v>0</v>
      </c>
      <c r="DH39" s="10">
        <v>0</v>
      </c>
      <c r="DI39" s="10">
        <v>0</v>
      </c>
      <c r="DJ39" s="10">
        <v>0</v>
      </c>
      <c r="DL39" s="88">
        <f>VLOOKUP($D39,'[15]3. Total capacity'!$C$9:$Q$48,6,FALSE)</f>
        <v>1495.7177278215408</v>
      </c>
      <c r="DM39" s="88">
        <f>VLOOKUP($D39,'[15]3. Total capacity'!$C$9:$Q$48,7,FALSE)</f>
        <v>1504.7149872314521</v>
      </c>
      <c r="DN39" s="88">
        <f>VLOOKUP($D39,'[15]3. Total capacity'!$C$9:$Q$48,8,FALSE)</f>
        <v>1512.597451460819</v>
      </c>
      <c r="DO39" s="88">
        <f>VLOOKUP($D39,'[15]3. Total capacity'!$C$9:$Q$48,9,FALSE)</f>
        <v>1520.1508075693635</v>
      </c>
      <c r="DP39" s="88">
        <f>VLOOKUP($D39,'[15]3. Total capacity'!$C$9:$Q$48,10,FALSE)</f>
        <v>1527.7180758917389</v>
      </c>
      <c r="DQ39" s="88">
        <f>VLOOKUP($D39,'[15]3. Total capacity'!$C$9:$Q$48,11,FALSE)</f>
        <v>1534.7126854626677</v>
      </c>
      <c r="DR39" s="88">
        <f>VLOOKUP($D39,'[15]3. Total capacity'!$C$9:$Q$48,12,FALSE)</f>
        <v>1540.8515362045184</v>
      </c>
      <c r="DS39" s="88">
        <f>VLOOKUP($D39,'[15]3. Total capacity'!$C$9:$Q$48,13,FALSE)</f>
        <v>1547.0149423493365</v>
      </c>
      <c r="DT39" s="88">
        <f>VLOOKUP($D39,'[15]3. Total capacity'!$C$9:$Q$48,14,FALSE)</f>
        <v>1553.2030021187338</v>
      </c>
      <c r="DU39" s="88">
        <f>VLOOKUP($D39,'[15]3. Total capacity'!$C$9:$Q$48,15,FALSE)</f>
        <v>1559.4158141272087</v>
      </c>
      <c r="DW39" s="10">
        <v>0</v>
      </c>
      <c r="DX39" s="10">
        <v>0</v>
      </c>
      <c r="DY39" s="10">
        <v>0</v>
      </c>
      <c r="DZ39" s="10">
        <v>0</v>
      </c>
      <c r="EA39" s="10">
        <v>0</v>
      </c>
      <c r="EB39" s="10">
        <v>0</v>
      </c>
      <c r="EC39" s="10">
        <v>0</v>
      </c>
      <c r="ED39" s="10">
        <v>0</v>
      </c>
      <c r="EE39" s="10">
        <v>0</v>
      </c>
      <c r="EF39" s="10">
        <v>0</v>
      </c>
    </row>
    <row r="40" spans="4:136">
      <c r="D40" s="10" t="s">
        <v>331</v>
      </c>
      <c r="E40" s="135" t="s">
        <v>332</v>
      </c>
      <c r="F40" s="135">
        <v>0.28854316000000002</v>
      </c>
      <c r="G40" s="10">
        <v>102261</v>
      </c>
      <c r="I40" s="88">
        <f>VLOOKUP(D40,'[1]TDS data'!$B$4:$G$367,6,FALSE)</f>
        <v>1162.4771479148162</v>
      </c>
      <c r="J40" s="10" t="s">
        <v>75</v>
      </c>
      <c r="K40" s="130">
        <f>VLOOKUP(D40,'[16] Cake ds%'!$B$2:$C$43,2,FALSE)</f>
        <v>30.870285714285714</v>
      </c>
      <c r="L40" s="10" t="s">
        <v>900</v>
      </c>
      <c r="M40" s="10" t="s">
        <v>83</v>
      </c>
      <c r="N40" s="10" t="s">
        <v>84</v>
      </c>
      <c r="O40" s="10" t="s">
        <v>901</v>
      </c>
      <c r="P40" s="10" t="s">
        <v>928</v>
      </c>
      <c r="Q40" s="10"/>
      <c r="S40" s="10" t="s">
        <v>929</v>
      </c>
      <c r="T40" s="10" t="s">
        <v>923</v>
      </c>
      <c r="U40" s="10" t="s">
        <v>923</v>
      </c>
      <c r="W40" s="10" t="s">
        <v>72</v>
      </c>
      <c r="X40" s="10" t="s">
        <v>83</v>
      </c>
      <c r="Y40" s="10" t="s">
        <v>83</v>
      </c>
      <c r="Z40" s="10" t="s">
        <v>930</v>
      </c>
      <c r="AB40" s="112" t="s">
        <v>908</v>
      </c>
      <c r="AC40" s="112" t="s">
        <v>908</v>
      </c>
      <c r="AE40" s="10"/>
      <c r="AG40" s="38" t="str">
        <f>VLOOKUP(D40,WwTW!D37:AG160,25,FALSE)</f>
        <v>HASTINGS STC</v>
      </c>
      <c r="AH40" s="38">
        <f t="shared" si="4"/>
        <v>107431</v>
      </c>
      <c r="AI40" s="84">
        <f>VLOOKUP(D40,WwTW!D37:AI160,26,FALSE)</f>
        <v>0.84299703482172184</v>
      </c>
      <c r="AJ40" s="15" t="s">
        <v>113</v>
      </c>
      <c r="AK40" s="38" t="str">
        <f>VLOOKUP(D40,WwTW!D37:AK160,28,FALSE)</f>
        <v>ASHFORD STC</v>
      </c>
      <c r="AL40" s="38">
        <f t="shared" si="5"/>
        <v>101753</v>
      </c>
      <c r="AM40" s="152">
        <f>VLOOKUP(D40,WwTW!D37:AM160,29,FALSE)</f>
        <v>0.15156605508302348</v>
      </c>
      <c r="AN40" s="10" t="s">
        <v>113</v>
      </c>
      <c r="AP40" s="10">
        <v>0</v>
      </c>
      <c r="AQ40" s="10">
        <v>0</v>
      </c>
      <c r="AR40" s="10">
        <v>0</v>
      </c>
      <c r="AS40" s="10">
        <v>0</v>
      </c>
      <c r="AT40" s="10">
        <v>0</v>
      </c>
      <c r="AU40" s="10">
        <v>0</v>
      </c>
      <c r="AV40" s="10">
        <v>0</v>
      </c>
      <c r="AW40" s="10">
        <v>0</v>
      </c>
      <c r="AX40" s="10">
        <v>0</v>
      </c>
      <c r="AY40" s="10">
        <v>0</v>
      </c>
      <c r="AZ40" s="10">
        <v>0</v>
      </c>
      <c r="BA40" s="10">
        <v>0</v>
      </c>
      <c r="BC40" s="10">
        <v>0</v>
      </c>
      <c r="BD40" s="10">
        <v>0</v>
      </c>
      <c r="BE40" s="10">
        <v>0</v>
      </c>
      <c r="BF40" s="10">
        <v>0</v>
      </c>
      <c r="BG40" s="10">
        <v>0</v>
      </c>
      <c r="BH40" s="10">
        <v>0</v>
      </c>
      <c r="BI40" s="10">
        <v>0</v>
      </c>
      <c r="BJ40" s="10">
        <v>0</v>
      </c>
      <c r="BK40" s="10">
        <v>0</v>
      </c>
      <c r="BL40" s="10">
        <v>0</v>
      </c>
      <c r="BM40" s="10">
        <v>0</v>
      </c>
      <c r="BN40" s="10">
        <v>0</v>
      </c>
      <c r="BP40" s="88">
        <f t="shared" si="1"/>
        <v>63.187880207077171</v>
      </c>
      <c r="BQ40" s="88">
        <f t="shared" ref="BQ40:CA40" si="27">BP40</f>
        <v>63.187880207077171</v>
      </c>
      <c r="BR40" s="88">
        <f t="shared" si="27"/>
        <v>63.187880207077171</v>
      </c>
      <c r="BS40" s="88">
        <f t="shared" si="27"/>
        <v>63.187880207077171</v>
      </c>
      <c r="BT40" s="88">
        <f t="shared" si="27"/>
        <v>63.187880207077171</v>
      </c>
      <c r="BU40" s="88">
        <f t="shared" si="27"/>
        <v>63.187880207077171</v>
      </c>
      <c r="BV40" s="88">
        <f t="shared" si="27"/>
        <v>63.187880207077171</v>
      </c>
      <c r="BW40" s="88">
        <f t="shared" si="27"/>
        <v>63.187880207077171</v>
      </c>
      <c r="BX40" s="88">
        <f t="shared" si="27"/>
        <v>63.187880207077171</v>
      </c>
      <c r="BY40" s="88">
        <f t="shared" si="27"/>
        <v>63.187880207077171</v>
      </c>
      <c r="BZ40" s="88">
        <f t="shared" si="27"/>
        <v>63.187880207077171</v>
      </c>
      <c r="CA40" s="88">
        <f t="shared" si="27"/>
        <v>63.187880207077171</v>
      </c>
      <c r="CC40" s="10">
        <v>0</v>
      </c>
      <c r="CD40" s="10">
        <v>0</v>
      </c>
      <c r="CE40" s="10">
        <v>0</v>
      </c>
      <c r="CF40" s="10">
        <v>0</v>
      </c>
      <c r="CG40" s="10">
        <v>0</v>
      </c>
      <c r="CH40" s="10">
        <v>0</v>
      </c>
      <c r="CI40" s="10">
        <v>0</v>
      </c>
      <c r="CJ40" s="10">
        <v>0</v>
      </c>
      <c r="CK40" s="10">
        <v>0</v>
      </c>
      <c r="CL40" s="10">
        <v>0</v>
      </c>
      <c r="CM40" s="10">
        <v>0</v>
      </c>
      <c r="CN40" s="10">
        <v>0</v>
      </c>
      <c r="CP40" s="10">
        <v>0</v>
      </c>
      <c r="CQ40" s="10">
        <v>0</v>
      </c>
      <c r="CR40" s="10">
        <v>0</v>
      </c>
      <c r="CS40" s="10">
        <v>0</v>
      </c>
      <c r="CT40" s="10">
        <v>0</v>
      </c>
      <c r="CU40" s="10">
        <v>0</v>
      </c>
      <c r="CV40" s="10">
        <v>0</v>
      </c>
      <c r="CW40" s="10">
        <v>0</v>
      </c>
      <c r="CX40" s="10">
        <v>0</v>
      </c>
      <c r="CY40" s="10">
        <v>0</v>
      </c>
      <c r="DA40" s="10">
        <v>0</v>
      </c>
      <c r="DB40" s="10">
        <v>0</v>
      </c>
      <c r="DC40" s="10">
        <v>0</v>
      </c>
      <c r="DD40" s="10">
        <v>0</v>
      </c>
      <c r="DE40" s="10">
        <v>0</v>
      </c>
      <c r="DF40" s="10">
        <v>0</v>
      </c>
      <c r="DG40" s="10">
        <v>0</v>
      </c>
      <c r="DH40" s="10">
        <v>0</v>
      </c>
      <c r="DI40" s="10">
        <v>0</v>
      </c>
      <c r="DJ40" s="10">
        <v>0</v>
      </c>
      <c r="DL40" s="88">
        <f>VLOOKUP($D40,'[15]3. Total capacity'!$C$9:$Q$48,6,FALSE)</f>
        <v>758.25456248492605</v>
      </c>
      <c r="DM40" s="88">
        <f>VLOOKUP($D40,'[15]3. Total capacity'!$C$9:$Q$48,7,FALSE)</f>
        <v>765.71713476737079</v>
      </c>
      <c r="DN40" s="88">
        <f>VLOOKUP($D40,'[15]3. Total capacity'!$C$9:$Q$48,8,FALSE)</f>
        <v>772.63088031059601</v>
      </c>
      <c r="DO40" s="88">
        <f>VLOOKUP($D40,'[15]3. Total capacity'!$C$9:$Q$48,9,FALSE)</f>
        <v>779.50577171325449</v>
      </c>
      <c r="DP40" s="88">
        <f>VLOOKUP($D40,'[15]3. Total capacity'!$C$9:$Q$48,10,FALSE)</f>
        <v>786.31802082654599</v>
      </c>
      <c r="DQ40" s="88">
        <f>VLOOKUP($D40,'[15]3. Total capacity'!$C$9:$Q$48,11,FALSE)</f>
        <v>793.00540709746042</v>
      </c>
      <c r="DR40" s="88">
        <f>VLOOKUP($D40,'[15]3. Total capacity'!$C$9:$Q$48,12,FALSE)</f>
        <v>796.17742872585029</v>
      </c>
      <c r="DS40" s="88">
        <f>VLOOKUP($D40,'[15]3. Total capacity'!$C$9:$Q$48,13,FALSE)</f>
        <v>799.36213844075371</v>
      </c>
      <c r="DT40" s="88">
        <f>VLOOKUP($D40,'[15]3. Total capacity'!$C$9:$Q$48,14,FALSE)</f>
        <v>802.55958699451674</v>
      </c>
      <c r="DU40" s="88">
        <f>VLOOKUP($D40,'[15]3. Total capacity'!$C$9:$Q$48,15,FALSE)</f>
        <v>805.76982534249476</v>
      </c>
      <c r="DW40" s="10">
        <v>0</v>
      </c>
      <c r="DX40" s="10">
        <v>0</v>
      </c>
      <c r="DY40" s="10">
        <v>0</v>
      </c>
      <c r="DZ40" s="10">
        <v>0</v>
      </c>
      <c r="EA40" s="10">
        <v>0</v>
      </c>
      <c r="EB40" s="10">
        <v>0</v>
      </c>
      <c r="EC40" s="10">
        <v>0</v>
      </c>
      <c r="ED40" s="10">
        <v>0</v>
      </c>
      <c r="EE40" s="10">
        <v>0</v>
      </c>
      <c r="EF40" s="10">
        <v>0</v>
      </c>
    </row>
    <row r="41" spans="4:136">
      <c r="D41" s="10" t="s">
        <v>346</v>
      </c>
      <c r="E41" s="135">
        <v>51.316108999999997</v>
      </c>
      <c r="F41" s="135">
        <v>1.3469009999999999</v>
      </c>
      <c r="G41" s="10">
        <v>110654</v>
      </c>
      <c r="I41" s="88">
        <f>VLOOKUP(D41,'[1]TDS data'!$B$4:$G$367,6,FALSE)</f>
        <v>2052.8334065426925</v>
      </c>
      <c r="J41" s="10" t="s">
        <v>75</v>
      </c>
      <c r="K41" s="130">
        <f>VLOOKUP(D41,'[16] Cake ds%'!$B$2:$C$43,2,FALSE)</f>
        <v>18.290000000000003</v>
      </c>
      <c r="L41" s="10" t="s">
        <v>900</v>
      </c>
      <c r="M41" s="10" t="s">
        <v>72</v>
      </c>
      <c r="N41" s="10" t="s">
        <v>84</v>
      </c>
      <c r="O41" s="10" t="s">
        <v>901</v>
      </c>
      <c r="P41" s="10" t="s">
        <v>928</v>
      </c>
      <c r="Q41" s="10"/>
      <c r="S41" s="10" t="s">
        <v>929</v>
      </c>
      <c r="T41" s="10" t="s">
        <v>923</v>
      </c>
      <c r="U41" s="10" t="s">
        <v>923</v>
      </c>
      <c r="W41" s="10" t="s">
        <v>72</v>
      </c>
      <c r="X41" s="10" t="s">
        <v>83</v>
      </c>
      <c r="Y41" s="10" t="s">
        <v>83</v>
      </c>
      <c r="Z41" s="10" t="s">
        <v>930</v>
      </c>
      <c r="AB41" s="112" t="s">
        <v>908</v>
      </c>
      <c r="AC41" s="112" t="s">
        <v>908</v>
      </c>
      <c r="AE41" s="10"/>
      <c r="AG41" s="38" t="str">
        <f>VLOOKUP(D41,WwTW!D38:AG161,25,FALSE)</f>
        <v>ASHFORD STC</v>
      </c>
      <c r="AH41" s="38">
        <f t="shared" si="4"/>
        <v>101753</v>
      </c>
      <c r="AI41" s="84">
        <f>VLOOKUP(D41,WwTW!D38:AI161,26,FALSE)</f>
        <v>0.89643509507144814</v>
      </c>
      <c r="AJ41" s="15" t="s">
        <v>113</v>
      </c>
      <c r="AK41" s="38" t="str">
        <f>VLOOKUP(D41,WwTW!D38:AK161,28,FALSE)</f>
        <v>MOTNEY HILL STC</v>
      </c>
      <c r="AL41" s="38">
        <f t="shared" si="5"/>
        <v>100710</v>
      </c>
      <c r="AM41" s="152">
        <f>VLOOKUP(D41,WwTW!D38:AM161,29,FALSE)</f>
        <v>8.9338744573977516E-2</v>
      </c>
      <c r="AN41" s="10" t="s">
        <v>113</v>
      </c>
      <c r="AP41" s="10">
        <v>0</v>
      </c>
      <c r="AQ41" s="10">
        <v>0</v>
      </c>
      <c r="AR41" s="10">
        <v>0</v>
      </c>
      <c r="AS41" s="10">
        <v>0</v>
      </c>
      <c r="AT41" s="10">
        <v>0</v>
      </c>
      <c r="AU41" s="10">
        <v>0</v>
      </c>
      <c r="AV41" s="10">
        <v>0</v>
      </c>
      <c r="AW41" s="10">
        <v>0</v>
      </c>
      <c r="AX41" s="10">
        <v>0</v>
      </c>
      <c r="AY41" s="10">
        <v>0</v>
      </c>
      <c r="AZ41" s="10">
        <v>0</v>
      </c>
      <c r="BA41" s="10">
        <v>0</v>
      </c>
      <c r="BC41" s="10">
        <v>0</v>
      </c>
      <c r="BD41" s="10">
        <v>0</v>
      </c>
      <c r="BE41" s="10">
        <v>0</v>
      </c>
      <c r="BF41" s="10">
        <v>0</v>
      </c>
      <c r="BG41" s="10">
        <v>0</v>
      </c>
      <c r="BH41" s="10">
        <v>0</v>
      </c>
      <c r="BI41" s="10">
        <v>0</v>
      </c>
      <c r="BJ41" s="10">
        <v>0</v>
      </c>
      <c r="BK41" s="10">
        <v>0</v>
      </c>
      <c r="BL41" s="10">
        <v>0</v>
      </c>
      <c r="BM41" s="10">
        <v>0</v>
      </c>
      <c r="BN41" s="10">
        <v>0</v>
      </c>
      <c r="BP41" s="88">
        <f t="shared" si="1"/>
        <v>286.96332547210756</v>
      </c>
      <c r="BQ41" s="88">
        <f t="shared" ref="BQ41:CA41" si="28">BP41</f>
        <v>286.96332547210756</v>
      </c>
      <c r="BR41" s="88">
        <f t="shared" si="28"/>
        <v>286.96332547210756</v>
      </c>
      <c r="BS41" s="88">
        <f t="shared" si="28"/>
        <v>286.96332547210756</v>
      </c>
      <c r="BT41" s="88">
        <f t="shared" si="28"/>
        <v>286.96332547210756</v>
      </c>
      <c r="BU41" s="88">
        <f t="shared" si="28"/>
        <v>286.96332547210756</v>
      </c>
      <c r="BV41" s="88">
        <f t="shared" si="28"/>
        <v>286.96332547210756</v>
      </c>
      <c r="BW41" s="88">
        <f t="shared" si="28"/>
        <v>286.96332547210756</v>
      </c>
      <c r="BX41" s="88">
        <f t="shared" si="28"/>
        <v>286.96332547210756</v>
      </c>
      <c r="BY41" s="88">
        <f t="shared" si="28"/>
        <v>286.96332547210756</v>
      </c>
      <c r="BZ41" s="88">
        <f t="shared" si="28"/>
        <v>286.96332547210756</v>
      </c>
      <c r="CA41" s="88">
        <f t="shared" si="28"/>
        <v>286.96332547210756</v>
      </c>
      <c r="CC41" s="10">
        <v>0</v>
      </c>
      <c r="CD41" s="10">
        <v>0</v>
      </c>
      <c r="CE41" s="10">
        <v>0</v>
      </c>
      <c r="CF41" s="10">
        <v>0</v>
      </c>
      <c r="CG41" s="10">
        <v>0</v>
      </c>
      <c r="CH41" s="10">
        <v>0</v>
      </c>
      <c r="CI41" s="10">
        <v>0</v>
      </c>
      <c r="CJ41" s="10">
        <v>0</v>
      </c>
      <c r="CK41" s="10">
        <v>0</v>
      </c>
      <c r="CL41" s="10">
        <v>0</v>
      </c>
      <c r="CM41" s="10">
        <v>0</v>
      </c>
      <c r="CN41" s="10">
        <v>0</v>
      </c>
      <c r="CP41" s="10">
        <v>0</v>
      </c>
      <c r="CQ41" s="10">
        <v>0</v>
      </c>
      <c r="CR41" s="10">
        <v>0</v>
      </c>
      <c r="CS41" s="10">
        <v>0</v>
      </c>
      <c r="CT41" s="10">
        <v>0</v>
      </c>
      <c r="CU41" s="10">
        <v>0</v>
      </c>
      <c r="CV41" s="10">
        <v>0</v>
      </c>
      <c r="CW41" s="10">
        <v>0</v>
      </c>
      <c r="CX41" s="10">
        <v>0</v>
      </c>
      <c r="CY41" s="10">
        <v>0</v>
      </c>
      <c r="DA41" s="10">
        <v>0</v>
      </c>
      <c r="DB41" s="10">
        <v>0</v>
      </c>
      <c r="DC41" s="10">
        <v>0</v>
      </c>
      <c r="DD41" s="10">
        <v>0</v>
      </c>
      <c r="DE41" s="10">
        <v>0</v>
      </c>
      <c r="DF41" s="10">
        <v>0</v>
      </c>
      <c r="DG41" s="10">
        <v>0</v>
      </c>
      <c r="DH41" s="10">
        <v>0</v>
      </c>
      <c r="DI41" s="10">
        <v>0</v>
      </c>
      <c r="DJ41" s="10">
        <v>0</v>
      </c>
      <c r="DL41" s="88">
        <f>VLOOKUP($D41,'[15]3. Total capacity'!$C$9:$Q$48,6,FALSE)</f>
        <v>3443.5599056652904</v>
      </c>
      <c r="DM41" s="88">
        <f>VLOOKUP($D41,'[15]3. Total capacity'!$C$9:$Q$48,7,FALSE)</f>
        <v>3477.4506542032741</v>
      </c>
      <c r="DN41" s="88">
        <f>VLOOKUP($D41,'[15]3. Total capacity'!$C$9:$Q$48,8,FALSE)</f>
        <v>3508.8489446040599</v>
      </c>
      <c r="DO41" s="88">
        <f>VLOOKUP($D41,'[15]3. Total capacity'!$C$9:$Q$48,9,FALSE)</f>
        <v>3540.0707816509926</v>
      </c>
      <c r="DP41" s="88">
        <f>VLOOKUP($D41,'[15]3. Total capacity'!$C$9:$Q$48,10,FALSE)</f>
        <v>3571.008133134982</v>
      </c>
      <c r="DQ41" s="88">
        <f>VLOOKUP($D41,'[15]3. Total capacity'!$C$9:$Q$48,11,FALSE)</f>
        <v>3601.3784287791646</v>
      </c>
      <c r="DR41" s="88">
        <f>VLOOKUP($D41,'[15]3. Total capacity'!$C$9:$Q$48,12,FALSE)</f>
        <v>3615.7839424942813</v>
      </c>
      <c r="DS41" s="88">
        <f>VLOOKUP($D41,'[15]3. Total capacity'!$C$9:$Q$48,13,FALSE)</f>
        <v>3630.2470782642586</v>
      </c>
      <c r="DT41" s="88">
        <f>VLOOKUP($D41,'[15]3. Total capacity'!$C$9:$Q$48,14,FALSE)</f>
        <v>3644.7680665773155</v>
      </c>
      <c r="DU41" s="88">
        <f>VLOOKUP($D41,'[15]3. Total capacity'!$C$9:$Q$48,15,FALSE)</f>
        <v>3659.3471388436246</v>
      </c>
      <c r="DW41" s="10">
        <v>0</v>
      </c>
      <c r="DX41" s="10">
        <v>0</v>
      </c>
      <c r="DY41" s="10">
        <v>0</v>
      </c>
      <c r="DZ41" s="10">
        <v>0</v>
      </c>
      <c r="EA41" s="10">
        <v>0</v>
      </c>
      <c r="EB41" s="10">
        <v>0</v>
      </c>
      <c r="EC41" s="10">
        <v>0</v>
      </c>
      <c r="ED41" s="10">
        <v>0</v>
      </c>
      <c r="EE41" s="10">
        <v>0</v>
      </c>
      <c r="EF41" s="10">
        <v>0</v>
      </c>
    </row>
    <row r="42" spans="4:136">
      <c r="D42" s="10" t="s">
        <v>365</v>
      </c>
      <c r="E42" s="135" t="s">
        <v>366</v>
      </c>
      <c r="F42" s="135">
        <v>-1.3827015</v>
      </c>
      <c r="G42" s="10">
        <v>102604</v>
      </c>
      <c r="I42" s="88">
        <f>VLOOKUP(D42,'[1]TDS data'!$B$4:$G$367,6,FALSE)</f>
        <v>1650.2922289077226</v>
      </c>
      <c r="J42" s="10" t="s">
        <v>75</v>
      </c>
      <c r="K42" s="130">
        <f>VLOOKUP(D42,'[16] Cake ds%'!$B$2:$C$43,2,FALSE)</f>
        <v>24.44252777777778</v>
      </c>
      <c r="L42" s="10" t="s">
        <v>900</v>
      </c>
      <c r="M42" s="10" t="s">
        <v>83</v>
      </c>
      <c r="N42" s="10" t="s">
        <v>84</v>
      </c>
      <c r="O42" s="10" t="s">
        <v>901</v>
      </c>
      <c r="P42" s="10" t="s">
        <v>928</v>
      </c>
      <c r="Q42" s="10"/>
      <c r="S42" s="10" t="s">
        <v>929</v>
      </c>
      <c r="T42" s="10" t="s">
        <v>923</v>
      </c>
      <c r="U42" s="10" t="s">
        <v>923</v>
      </c>
      <c r="W42" s="10" t="s">
        <v>72</v>
      </c>
      <c r="X42" s="10" t="s">
        <v>83</v>
      </c>
      <c r="Y42" s="10" t="s">
        <v>83</v>
      </c>
      <c r="Z42" s="10" t="s">
        <v>930</v>
      </c>
      <c r="AB42" s="112" t="s">
        <v>908</v>
      </c>
      <c r="AC42" s="112" t="s">
        <v>908</v>
      </c>
      <c r="AE42" s="10"/>
      <c r="AG42" s="38" t="str">
        <f>VLOOKUP(D42,WwTW!D39:AG162,25,FALSE)</f>
        <v>MILLBROOK STC</v>
      </c>
      <c r="AH42" s="38">
        <f t="shared" si="4"/>
        <v>100368</v>
      </c>
      <c r="AI42" s="84">
        <f>VLOOKUP(D42,WwTW!D39:AI162,26,FALSE)</f>
        <v>0.71067643739673769</v>
      </c>
      <c r="AJ42" s="15" t="s">
        <v>113</v>
      </c>
      <c r="AK42" s="38" t="str">
        <f>VLOOKUP(D42,WwTW!D39:AK162,28,FALSE)</f>
        <v>BUDDS FARM HAVANT STC</v>
      </c>
      <c r="AL42" s="38">
        <f t="shared" si="5"/>
        <v>102480</v>
      </c>
      <c r="AM42" s="152">
        <f>VLOOKUP(D42,WwTW!D39:AM162,29,FALSE)</f>
        <v>0.28932356260326231</v>
      </c>
      <c r="AN42" s="10" t="s">
        <v>113</v>
      </c>
      <c r="AP42" s="10">
        <v>0</v>
      </c>
      <c r="AQ42" s="10">
        <v>0</v>
      </c>
      <c r="AR42" s="10">
        <v>0</v>
      </c>
      <c r="AS42" s="10">
        <v>0</v>
      </c>
      <c r="AT42" s="10">
        <v>0</v>
      </c>
      <c r="AU42" s="10">
        <v>0</v>
      </c>
      <c r="AV42" s="10">
        <v>0</v>
      </c>
      <c r="AW42" s="10">
        <v>0</v>
      </c>
      <c r="AX42" s="10">
        <v>0</v>
      </c>
      <c r="AY42" s="10">
        <v>0</v>
      </c>
      <c r="AZ42" s="10">
        <v>0</v>
      </c>
      <c r="BA42" s="10">
        <v>0</v>
      </c>
      <c r="BC42" s="10">
        <v>0</v>
      </c>
      <c r="BD42" s="10">
        <v>0</v>
      </c>
      <c r="BE42" s="10">
        <v>0</v>
      </c>
      <c r="BF42" s="10">
        <v>0</v>
      </c>
      <c r="BG42" s="10">
        <v>0</v>
      </c>
      <c r="BH42" s="10">
        <v>0</v>
      </c>
      <c r="BI42" s="10">
        <v>0</v>
      </c>
      <c r="BJ42" s="10">
        <v>0</v>
      </c>
      <c r="BK42" s="10">
        <v>0</v>
      </c>
      <c r="BL42" s="10">
        <v>0</v>
      </c>
      <c r="BM42" s="10">
        <v>0</v>
      </c>
      <c r="BN42" s="10">
        <v>0</v>
      </c>
      <c r="BP42" s="88">
        <f t="shared" si="1"/>
        <v>117.90861323550469</v>
      </c>
      <c r="BQ42" s="88">
        <f t="shared" ref="BQ42:CA43" si="29">BP42</f>
        <v>117.90861323550469</v>
      </c>
      <c r="BR42" s="88">
        <f t="shared" si="29"/>
        <v>117.90861323550469</v>
      </c>
      <c r="BS42" s="88">
        <f t="shared" si="29"/>
        <v>117.90861323550469</v>
      </c>
      <c r="BT42" s="88">
        <f t="shared" si="29"/>
        <v>117.90861323550469</v>
      </c>
      <c r="BU42" s="88">
        <f t="shared" si="29"/>
        <v>117.90861323550469</v>
      </c>
      <c r="BV42" s="88">
        <f t="shared" si="29"/>
        <v>117.90861323550469</v>
      </c>
      <c r="BW42" s="88">
        <f t="shared" si="29"/>
        <v>117.90861323550469</v>
      </c>
      <c r="BX42" s="88">
        <f t="shared" si="29"/>
        <v>117.90861323550469</v>
      </c>
      <c r="BY42" s="88">
        <f t="shared" si="29"/>
        <v>117.90861323550469</v>
      </c>
      <c r="BZ42" s="88">
        <f t="shared" si="29"/>
        <v>117.90861323550469</v>
      </c>
      <c r="CA42" s="88">
        <f t="shared" si="29"/>
        <v>117.90861323550469</v>
      </c>
      <c r="CC42" s="10">
        <v>0</v>
      </c>
      <c r="CD42" s="10">
        <v>0</v>
      </c>
      <c r="CE42" s="10">
        <v>0</v>
      </c>
      <c r="CF42" s="10">
        <v>0</v>
      </c>
      <c r="CG42" s="10">
        <v>0</v>
      </c>
      <c r="CH42" s="10">
        <v>0</v>
      </c>
      <c r="CI42" s="10">
        <v>0</v>
      </c>
      <c r="CJ42" s="10">
        <v>0</v>
      </c>
      <c r="CK42" s="10">
        <v>0</v>
      </c>
      <c r="CL42" s="10">
        <v>0</v>
      </c>
      <c r="CM42" s="10">
        <v>0</v>
      </c>
      <c r="CN42" s="10">
        <v>0</v>
      </c>
      <c r="CP42" s="10">
        <v>0</v>
      </c>
      <c r="CQ42" s="10">
        <v>0</v>
      </c>
      <c r="CR42" s="10">
        <v>0</v>
      </c>
      <c r="CS42" s="10">
        <v>0</v>
      </c>
      <c r="CT42" s="10">
        <v>0</v>
      </c>
      <c r="CU42" s="10">
        <v>0</v>
      </c>
      <c r="CV42" s="10">
        <v>0</v>
      </c>
      <c r="CW42" s="10">
        <v>0</v>
      </c>
      <c r="CX42" s="10">
        <v>0</v>
      </c>
      <c r="CY42" s="10">
        <v>0</v>
      </c>
      <c r="DA42" s="10">
        <v>0</v>
      </c>
      <c r="DB42" s="10">
        <v>0</v>
      </c>
      <c r="DC42" s="10">
        <v>0</v>
      </c>
      <c r="DD42" s="10">
        <v>0</v>
      </c>
      <c r="DE42" s="10">
        <v>0</v>
      </c>
      <c r="DF42" s="10">
        <v>0</v>
      </c>
      <c r="DG42" s="10">
        <v>0</v>
      </c>
      <c r="DH42" s="10">
        <v>0</v>
      </c>
      <c r="DI42" s="10">
        <v>0</v>
      </c>
      <c r="DJ42" s="10">
        <v>0</v>
      </c>
      <c r="DL42" s="88">
        <f>VLOOKUP($D42,'[15]3. Total capacity'!$C$9:$Q$48,6,FALSE)</f>
        <v>1414.9033588260563</v>
      </c>
      <c r="DM42" s="88">
        <f>VLOOKUP($D42,'[15]3. Total capacity'!$C$9:$Q$48,7,FALSE)</f>
        <v>1424.0998260879867</v>
      </c>
      <c r="DN42" s="88">
        <f>VLOOKUP($D42,'[15]3. Total capacity'!$C$9:$Q$48,8,FALSE)</f>
        <v>1431.9631854258917</v>
      </c>
      <c r="DO42" s="88">
        <f>VLOOKUP($D42,'[15]3. Total capacity'!$C$9:$Q$48,9,FALSE)</f>
        <v>1439.9607966980293</v>
      </c>
      <c r="DP42" s="88">
        <f>VLOOKUP($D42,'[15]3. Total capacity'!$C$9:$Q$48,10,FALSE)</f>
        <v>1447.1187445595906</v>
      </c>
      <c r="DQ42" s="88">
        <f>VLOOKUP($D42,'[15]3. Total capacity'!$C$9:$Q$48,11,FALSE)</f>
        <v>1453.8050648695069</v>
      </c>
      <c r="DR42" s="88">
        <f>VLOOKUP($D42,'[15]3. Total capacity'!$C$9:$Q$48,12,FALSE)</f>
        <v>1459.620285128985</v>
      </c>
      <c r="DS42" s="88">
        <f>VLOOKUP($D42,'[15]3. Total capacity'!$C$9:$Q$48,13,FALSE)</f>
        <v>1465.458766269501</v>
      </c>
      <c r="DT42" s="88">
        <f>VLOOKUP($D42,'[15]3. Total capacity'!$C$9:$Q$48,14,FALSE)</f>
        <v>1471.3206013345789</v>
      </c>
      <c r="DU42" s="88">
        <f>VLOOKUP($D42,'[15]3. Total capacity'!$C$9:$Q$48,15,FALSE)</f>
        <v>1477.2058837399172</v>
      </c>
      <c r="DW42" s="10">
        <v>0</v>
      </c>
      <c r="DX42" s="10">
        <v>0</v>
      </c>
      <c r="DY42" s="10">
        <v>0</v>
      </c>
      <c r="DZ42" s="10">
        <v>0</v>
      </c>
      <c r="EA42" s="10">
        <v>0</v>
      </c>
      <c r="EB42" s="10">
        <v>0</v>
      </c>
      <c r="EC42" s="10">
        <v>0</v>
      </c>
      <c r="ED42" s="10">
        <v>0</v>
      </c>
      <c r="EE42" s="10">
        <v>0</v>
      </c>
      <c r="EF42" s="10">
        <v>0</v>
      </c>
    </row>
    <row r="43" spans="4:136">
      <c r="D43" s="10" t="s">
        <v>273</v>
      </c>
      <c r="E43" s="135" t="s">
        <v>274</v>
      </c>
      <c r="F43" s="135">
        <v>-1.382571</v>
      </c>
      <c r="G43" s="10">
        <v>100521</v>
      </c>
      <c r="I43" s="88">
        <f>VLOOKUP(D43,'[1]TDS data'!$B$4:$G$367,6,FALSE)</f>
        <v>2167.1981355791931</v>
      </c>
      <c r="J43" s="10" t="s">
        <v>75</v>
      </c>
      <c r="K43" s="130">
        <f>VLOOKUP(D43,'[16] Cake ds%'!$B$2:$C$43,2,FALSE)</f>
        <v>26.7561</v>
      </c>
      <c r="L43" s="10" t="s">
        <v>900</v>
      </c>
      <c r="M43" s="10" t="s">
        <v>83</v>
      </c>
      <c r="N43" s="10" t="s">
        <v>84</v>
      </c>
      <c r="O43" s="10" t="s">
        <v>901</v>
      </c>
      <c r="P43" s="10" t="s">
        <v>928</v>
      </c>
      <c r="Q43" s="10"/>
      <c r="S43" s="10" t="s">
        <v>929</v>
      </c>
      <c r="T43" s="10" t="s">
        <v>923</v>
      </c>
      <c r="U43" s="10" t="s">
        <v>923</v>
      </c>
      <c r="W43" s="10" t="s">
        <v>72</v>
      </c>
      <c r="X43" s="10" t="s">
        <v>83</v>
      </c>
      <c r="Y43" s="10" t="s">
        <v>83</v>
      </c>
      <c r="Z43" s="10" t="s">
        <v>930</v>
      </c>
      <c r="AB43" s="112" t="s">
        <v>908</v>
      </c>
      <c r="AC43" s="112" t="s">
        <v>908</v>
      </c>
      <c r="AE43" s="10"/>
      <c r="AG43" s="38" t="str">
        <f>VLOOKUP(D43,WwTW!D40:AG163,25,FALSE)</f>
        <v>BUDDS FARM HAVANT STC</v>
      </c>
      <c r="AH43" s="38">
        <f t="shared" si="4"/>
        <v>102480</v>
      </c>
      <c r="AI43" s="84">
        <f>VLOOKUP(D43,WwTW!D40:AI163,26,FALSE)</f>
        <v>0.78861685310532958</v>
      </c>
      <c r="AJ43" s="15" t="s">
        <v>113</v>
      </c>
      <c r="AK43" s="38" t="str">
        <f>VLOOKUP(D43,WwTW!D40:AK163,28,FALSE)</f>
        <v>MILLBROOK STC</v>
      </c>
      <c r="AL43" s="38">
        <f t="shared" si="5"/>
        <v>100368</v>
      </c>
      <c r="AM43" s="152">
        <f>VLOOKUP(D43,WwTW!D40:AM163,29,FALSE)</f>
        <v>0.19845333161342243</v>
      </c>
      <c r="AN43" s="10" t="s">
        <v>113</v>
      </c>
      <c r="AP43" s="10">
        <v>0</v>
      </c>
      <c r="AQ43" s="10">
        <v>0</v>
      </c>
      <c r="AR43" s="10">
        <v>0</v>
      </c>
      <c r="AS43" s="10">
        <v>0</v>
      </c>
      <c r="AT43" s="10">
        <v>0</v>
      </c>
      <c r="AU43" s="10">
        <v>0</v>
      </c>
      <c r="AV43" s="10">
        <v>0</v>
      </c>
      <c r="AW43" s="10">
        <v>0</v>
      </c>
      <c r="AX43" s="10">
        <v>0</v>
      </c>
      <c r="AY43" s="10">
        <v>0</v>
      </c>
      <c r="AZ43" s="10">
        <v>0</v>
      </c>
      <c r="BA43" s="10">
        <v>0</v>
      </c>
      <c r="BC43" s="10">
        <v>0</v>
      </c>
      <c r="BD43" s="10">
        <v>0</v>
      </c>
      <c r="BE43" s="10">
        <v>0</v>
      </c>
      <c r="BF43" s="10">
        <v>0</v>
      </c>
      <c r="BG43" s="10">
        <v>0</v>
      </c>
      <c r="BH43" s="10">
        <v>0</v>
      </c>
      <c r="BI43" s="10">
        <v>0</v>
      </c>
      <c r="BJ43" s="10">
        <v>0</v>
      </c>
      <c r="BK43" s="10">
        <v>0</v>
      </c>
      <c r="BL43" s="10">
        <v>0</v>
      </c>
      <c r="BM43" s="10">
        <v>0</v>
      </c>
      <c r="BN43" s="10">
        <v>0</v>
      </c>
      <c r="BP43" s="88">
        <f t="shared" si="1"/>
        <v>156.73272070757096</v>
      </c>
      <c r="BQ43" s="88">
        <f t="shared" si="29"/>
        <v>156.73272070757096</v>
      </c>
      <c r="BR43" s="88">
        <f t="shared" si="29"/>
        <v>156.73272070757096</v>
      </c>
      <c r="BS43" s="88">
        <f t="shared" si="29"/>
        <v>156.73272070757096</v>
      </c>
      <c r="BT43" s="88">
        <f t="shared" si="29"/>
        <v>156.73272070757096</v>
      </c>
      <c r="BU43" s="88">
        <f t="shared" si="29"/>
        <v>156.73272070757096</v>
      </c>
      <c r="BV43" s="88">
        <f t="shared" si="29"/>
        <v>156.73272070757096</v>
      </c>
      <c r="BW43" s="88">
        <f t="shared" si="29"/>
        <v>156.73272070757096</v>
      </c>
      <c r="BX43" s="88">
        <f t="shared" si="29"/>
        <v>156.73272070757096</v>
      </c>
      <c r="BY43" s="88">
        <f t="shared" si="29"/>
        <v>156.73272070757096</v>
      </c>
      <c r="BZ43" s="88">
        <f t="shared" si="29"/>
        <v>156.73272070757096</v>
      </c>
      <c r="CA43" s="88">
        <f t="shared" si="29"/>
        <v>156.73272070757096</v>
      </c>
      <c r="CC43" s="10">
        <v>0</v>
      </c>
      <c r="CD43" s="10">
        <v>0</v>
      </c>
      <c r="CE43" s="10">
        <v>0</v>
      </c>
      <c r="CF43" s="10">
        <v>0</v>
      </c>
      <c r="CG43" s="10">
        <v>0</v>
      </c>
      <c r="CH43" s="10">
        <v>0</v>
      </c>
      <c r="CI43" s="10">
        <v>0</v>
      </c>
      <c r="CJ43" s="10">
        <v>0</v>
      </c>
      <c r="CK43" s="10">
        <v>0</v>
      </c>
      <c r="CL43" s="10">
        <v>0</v>
      </c>
      <c r="CM43" s="10">
        <v>0</v>
      </c>
      <c r="CN43" s="10">
        <v>0</v>
      </c>
      <c r="CP43" s="10">
        <v>0</v>
      </c>
      <c r="CQ43" s="10">
        <v>0</v>
      </c>
      <c r="CR43" s="10">
        <v>0</v>
      </c>
      <c r="CS43" s="10">
        <v>0</v>
      </c>
      <c r="CT43" s="10">
        <v>0</v>
      </c>
      <c r="CU43" s="10">
        <v>0</v>
      </c>
      <c r="CV43" s="10">
        <v>0</v>
      </c>
      <c r="CW43" s="10">
        <v>0</v>
      </c>
      <c r="CX43" s="10">
        <v>0</v>
      </c>
      <c r="CY43" s="10">
        <v>0</v>
      </c>
      <c r="DA43" s="10">
        <v>0</v>
      </c>
      <c r="DB43" s="10">
        <v>0</v>
      </c>
      <c r="DC43" s="10">
        <v>0</v>
      </c>
      <c r="DD43" s="10">
        <v>0</v>
      </c>
      <c r="DE43" s="10">
        <v>0</v>
      </c>
      <c r="DF43" s="10">
        <v>0</v>
      </c>
      <c r="DG43" s="10">
        <v>0</v>
      </c>
      <c r="DH43" s="10">
        <v>0</v>
      </c>
      <c r="DI43" s="10">
        <v>0</v>
      </c>
      <c r="DJ43" s="10">
        <v>0</v>
      </c>
      <c r="DL43" s="88">
        <f>VLOOKUP($D43,'[15]3. Total capacity'!$C$9:$Q$48,6,FALSE)</f>
        <v>1880.7926484908517</v>
      </c>
      <c r="DM43" s="88">
        <f>VLOOKUP($D43,'[15]3. Total capacity'!$C$9:$Q$48,7,FALSE)</f>
        <v>1893.0172629215338</v>
      </c>
      <c r="DN43" s="88">
        <f>VLOOKUP($D43,'[15]3. Total capacity'!$C$9:$Q$48,8,FALSE)</f>
        <v>1903.469813156091</v>
      </c>
      <c r="DO43" s="88">
        <f>VLOOKUP($D43,'[15]3. Total capacity'!$C$9:$Q$48,9,FALSE)</f>
        <v>1914.1008208445628</v>
      </c>
      <c r="DP43" s="88">
        <f>VLOOKUP($D43,'[15]3. Total capacity'!$C$9:$Q$48,10,FALSE)</f>
        <v>1923.6156867414641</v>
      </c>
      <c r="DQ43" s="88">
        <f>VLOOKUP($D43,'[15]3. Total capacity'!$C$9:$Q$48,11,FALSE)</f>
        <v>1932.5036309292423</v>
      </c>
      <c r="DR43" s="88">
        <f>VLOOKUP($D43,'[15]3. Total capacity'!$C$9:$Q$48,12,FALSE)</f>
        <v>1940.2336454529593</v>
      </c>
      <c r="DS43" s="88">
        <f>VLOOKUP($D43,'[15]3. Total capacity'!$C$9:$Q$48,13,FALSE)</f>
        <v>1947.9945800347712</v>
      </c>
      <c r="DT43" s="88">
        <f>VLOOKUP($D43,'[15]3. Total capacity'!$C$9:$Q$48,14,FALSE)</f>
        <v>1955.7865583549103</v>
      </c>
      <c r="DU43" s="88">
        <f>VLOOKUP($D43,'[15]3. Total capacity'!$C$9:$Q$48,15,FALSE)</f>
        <v>1963.60970458833</v>
      </c>
      <c r="DW43" s="10"/>
      <c r="DX43" s="10"/>
      <c r="DY43" s="10"/>
      <c r="DZ43" s="10"/>
      <c r="EA43" s="10"/>
      <c r="EB43" s="10"/>
      <c r="EC43" s="10"/>
      <c r="ED43" s="10"/>
      <c r="EE43" s="10"/>
      <c r="EF43" s="10"/>
    </row>
    <row r="44" spans="4:136">
      <c r="D44" s="10"/>
      <c r="E44" s="135"/>
      <c r="F44" s="140"/>
      <c r="G44" s="10"/>
      <c r="I44" s="10"/>
      <c r="J44" s="10"/>
      <c r="K44" s="130"/>
      <c r="L44" s="10"/>
      <c r="M44" s="10"/>
      <c r="N44" s="10"/>
      <c r="O44" s="10"/>
      <c r="P44" s="10"/>
      <c r="Q44" s="10"/>
      <c r="S44" s="10"/>
      <c r="T44" s="10"/>
      <c r="U44" s="10"/>
      <c r="W44" s="10"/>
      <c r="X44" s="10"/>
      <c r="Y44" s="10"/>
      <c r="Z44" s="10"/>
      <c r="AB44" s="112"/>
      <c r="AC44" s="112"/>
      <c r="AE44" s="10"/>
      <c r="AG44" s="38"/>
      <c r="AH44" s="38"/>
      <c r="AI44" s="10"/>
      <c r="AJ44" s="15"/>
      <c r="AK44" s="38"/>
      <c r="AL44" s="38"/>
      <c r="AM44" s="10"/>
      <c r="AN44" s="10"/>
      <c r="AP44" s="10"/>
      <c r="AQ44" s="10"/>
      <c r="AR44" s="10"/>
      <c r="AS44" s="10"/>
      <c r="AT44" s="10"/>
      <c r="AU44" s="10"/>
      <c r="AV44" s="10"/>
      <c r="AW44" s="10"/>
      <c r="AX44" s="10"/>
      <c r="AY44" s="10"/>
      <c r="AZ44" s="10"/>
      <c r="BA44" s="10"/>
      <c r="BC44" s="10"/>
      <c r="BD44" s="10"/>
      <c r="BE44" s="10"/>
      <c r="BF44" s="10"/>
      <c r="BG44" s="10"/>
      <c r="BH44" s="10"/>
      <c r="BI44" s="10"/>
      <c r="BJ44" s="10"/>
      <c r="BK44" s="10"/>
      <c r="BL44" s="10"/>
      <c r="BM44" s="10"/>
      <c r="BN44" s="10"/>
      <c r="BP44" s="10"/>
      <c r="BQ44" s="10"/>
      <c r="BR44" s="10"/>
      <c r="BS44" s="10"/>
      <c r="BT44" s="10"/>
      <c r="BU44" s="10"/>
      <c r="BV44" s="10"/>
      <c r="BW44" s="10"/>
      <c r="BX44" s="10"/>
      <c r="BY44" s="10"/>
      <c r="BZ44" s="10"/>
      <c r="CA44" s="10"/>
      <c r="CC44" s="10"/>
      <c r="CD44" s="10"/>
      <c r="CE44" s="10"/>
      <c r="CF44" s="10"/>
      <c r="CG44" s="10"/>
      <c r="CH44" s="10"/>
      <c r="CI44" s="10"/>
      <c r="CJ44" s="10"/>
      <c r="CK44" s="10"/>
      <c r="CL44" s="10"/>
      <c r="CM44" s="10"/>
      <c r="CN44" s="10"/>
      <c r="CP44" s="10"/>
      <c r="CQ44" s="10"/>
      <c r="CR44" s="10"/>
      <c r="CS44" s="10"/>
      <c r="CT44" s="10"/>
      <c r="CU44" s="10"/>
      <c r="CV44" s="10"/>
      <c r="CW44" s="10"/>
      <c r="CX44" s="10"/>
      <c r="CY44" s="10"/>
      <c r="DA44" s="10"/>
      <c r="DB44" s="10"/>
      <c r="DC44" s="10"/>
      <c r="DD44" s="10"/>
      <c r="DE44" s="10"/>
      <c r="DF44" s="10"/>
      <c r="DG44" s="10"/>
      <c r="DH44" s="10"/>
      <c r="DI44" s="10"/>
      <c r="DJ44" s="10"/>
      <c r="DL44" s="88"/>
      <c r="DM44" s="88"/>
      <c r="DN44" s="88"/>
      <c r="DO44" s="88"/>
      <c r="DP44" s="88"/>
      <c r="DQ44" s="88"/>
      <c r="DR44" s="88"/>
      <c r="DS44" s="88"/>
      <c r="DT44" s="88"/>
      <c r="DU44" s="88"/>
      <c r="DW44" s="10"/>
      <c r="DX44" s="10"/>
      <c r="DY44" s="10"/>
      <c r="DZ44" s="10"/>
      <c r="EA44" s="10"/>
      <c r="EB44" s="10"/>
      <c r="EC44" s="10"/>
      <c r="ED44" s="10"/>
      <c r="EE44" s="10"/>
      <c r="EF44" s="10"/>
    </row>
    <row r="45" spans="4:136">
      <c r="D45" s="10" t="s">
        <v>931</v>
      </c>
      <c r="E45" s="135"/>
      <c r="F45" s="140"/>
      <c r="G45" s="10"/>
      <c r="I45" s="10"/>
      <c r="J45" s="10"/>
      <c r="K45" s="130"/>
      <c r="L45" s="10"/>
      <c r="M45" s="10"/>
      <c r="N45" s="10"/>
      <c r="O45" s="10"/>
      <c r="P45" s="10"/>
      <c r="Q45" s="10"/>
      <c r="S45" s="10"/>
      <c r="T45" s="10"/>
      <c r="U45" s="10"/>
      <c r="W45" s="10"/>
      <c r="X45" s="10"/>
      <c r="Y45" s="10"/>
      <c r="Z45" s="10"/>
      <c r="AB45" s="112"/>
      <c r="AC45" s="112"/>
      <c r="AE45" s="10"/>
      <c r="AG45" s="38"/>
      <c r="AH45" s="38"/>
      <c r="AI45" s="10"/>
      <c r="AJ45" s="15"/>
      <c r="AK45" s="38"/>
      <c r="AL45" s="38"/>
      <c r="AM45" s="10"/>
      <c r="AN45" s="10"/>
      <c r="AP45" s="88">
        <f>'[17]5. Headroom capacity'!$I26/12</f>
        <v>1126.6763397309321</v>
      </c>
      <c r="AQ45" s="88">
        <f>'[17]5. Headroom capacity'!$I26/12</f>
        <v>1126.6763397309321</v>
      </c>
      <c r="AR45" s="88">
        <f>'[17]5. Headroom capacity'!$I26/12</f>
        <v>1126.6763397309321</v>
      </c>
      <c r="AS45" s="88">
        <f>'[17]5. Headroom capacity'!$I26/12</f>
        <v>1126.6763397309321</v>
      </c>
      <c r="AT45" s="88">
        <f>'[17]5. Headroom capacity'!$I26/12</f>
        <v>1126.6763397309321</v>
      </c>
      <c r="AU45" s="88">
        <f>'[17]5. Headroom capacity'!$I26/12</f>
        <v>1126.6763397309321</v>
      </c>
      <c r="AV45" s="88">
        <f>'[17]5. Headroom capacity'!$I26/12</f>
        <v>1126.6763397309321</v>
      </c>
      <c r="AW45" s="88">
        <f>'[17]5. Headroom capacity'!$I26/12</f>
        <v>1126.6763397309321</v>
      </c>
      <c r="AX45" s="88">
        <f>'[17]5. Headroom capacity'!$I26/12</f>
        <v>1126.6763397309321</v>
      </c>
      <c r="AY45" s="88">
        <f>'[17]5. Headroom capacity'!$I26/12</f>
        <v>1126.6763397309321</v>
      </c>
      <c r="AZ45" s="88">
        <f>'[17]5. Headroom capacity'!$I26/12</f>
        <v>1126.6763397309321</v>
      </c>
      <c r="BA45" s="88">
        <f>'[17]5. Headroom capacity'!$I26/12</f>
        <v>1126.6763397309321</v>
      </c>
      <c r="BC45" s="88">
        <f>'[18]4. Tradeable capacity'!$E$26/12</f>
        <v>0</v>
      </c>
      <c r="BD45" s="10">
        <f>BC45</f>
        <v>0</v>
      </c>
      <c r="BE45" s="10">
        <f t="shared" ref="BE45:BN45" si="30">BD45</f>
        <v>0</v>
      </c>
      <c r="BF45" s="10">
        <f t="shared" si="30"/>
        <v>0</v>
      </c>
      <c r="BG45" s="10">
        <f t="shared" si="30"/>
        <v>0</v>
      </c>
      <c r="BH45" s="10">
        <f t="shared" si="30"/>
        <v>0</v>
      </c>
      <c r="BI45" s="10">
        <f t="shared" si="30"/>
        <v>0</v>
      </c>
      <c r="BJ45" s="10">
        <f t="shared" si="30"/>
        <v>0</v>
      </c>
      <c r="BK45" s="10">
        <f t="shared" si="30"/>
        <v>0</v>
      </c>
      <c r="BL45" s="10">
        <f t="shared" si="30"/>
        <v>0</v>
      </c>
      <c r="BM45" s="10">
        <f t="shared" si="30"/>
        <v>0</v>
      </c>
      <c r="BN45" s="10">
        <f t="shared" si="30"/>
        <v>0</v>
      </c>
      <c r="BP45" s="154">
        <f>$CP$45/12</f>
        <v>1126.6763397309321</v>
      </c>
      <c r="BQ45" s="154">
        <f t="shared" ref="BQ45:CA45" si="31">$CP$45/12</f>
        <v>1126.6763397309321</v>
      </c>
      <c r="BR45" s="154">
        <f t="shared" si="31"/>
        <v>1126.6763397309321</v>
      </c>
      <c r="BS45" s="154">
        <f t="shared" si="31"/>
        <v>1126.6763397309321</v>
      </c>
      <c r="BT45" s="154">
        <f t="shared" si="31"/>
        <v>1126.6763397309321</v>
      </c>
      <c r="BU45" s="154">
        <f t="shared" si="31"/>
        <v>1126.6763397309321</v>
      </c>
      <c r="BV45" s="154">
        <f t="shared" si="31"/>
        <v>1126.6763397309321</v>
      </c>
      <c r="BW45" s="154">
        <f t="shared" si="31"/>
        <v>1126.6763397309321</v>
      </c>
      <c r="BX45" s="154">
        <f t="shared" si="31"/>
        <v>1126.6763397309321</v>
      </c>
      <c r="BY45" s="154">
        <f t="shared" si="31"/>
        <v>1126.6763397309321</v>
      </c>
      <c r="BZ45" s="154">
        <f t="shared" si="31"/>
        <v>1126.6763397309321</v>
      </c>
      <c r="CA45" s="154">
        <f t="shared" si="31"/>
        <v>1126.6763397309321</v>
      </c>
      <c r="CC45" s="10">
        <v>0</v>
      </c>
      <c r="CD45" s="10">
        <v>0</v>
      </c>
      <c r="CE45" s="10">
        <v>0</v>
      </c>
      <c r="CF45" s="10">
        <v>0</v>
      </c>
      <c r="CG45" s="10">
        <v>0</v>
      </c>
      <c r="CH45" s="10">
        <v>0</v>
      </c>
      <c r="CI45" s="10">
        <v>0</v>
      </c>
      <c r="CJ45" s="10">
        <v>0</v>
      </c>
      <c r="CK45" s="10">
        <v>0</v>
      </c>
      <c r="CL45" s="10">
        <v>0</v>
      </c>
      <c r="CM45" s="10">
        <v>0</v>
      </c>
      <c r="CN45" s="10">
        <v>0</v>
      </c>
      <c r="CP45" s="88">
        <f>'[17]5. Headroom capacity'!$I26</f>
        <v>13520.116076771184</v>
      </c>
      <c r="CQ45" s="88">
        <f>'[15]5. Headroom capacity'!J$26</f>
        <v>13312.758496189646</v>
      </c>
      <c r="CR45" s="88">
        <f>'[15]5. Headroom capacity'!K$26</f>
        <v>13135.459200589376</v>
      </c>
      <c r="CS45" s="88">
        <f>'[15]5. Headroom capacity'!L$26</f>
        <v>12955.132856071519</v>
      </c>
      <c r="CT45" s="88">
        <f>'[15]5. Headroom capacity'!M$26</f>
        <v>12793.738843759169</v>
      </c>
      <c r="CU45" s="88">
        <f>'[15]5. Headroom capacity'!N$26</f>
        <v>12642.978865718818</v>
      </c>
      <c r="CV45" s="88">
        <f>'[15]5. Headroom capacity'!O$26</f>
        <v>12501.103976550061</v>
      </c>
      <c r="CW45" s="88">
        <f>'[15]5. Headroom capacity'!P$26</f>
        <v>12364.951499776318</v>
      </c>
      <c r="CX45" s="88">
        <f>'[15]5. Headroom capacity'!Q$26</f>
        <v>12238.309306049363</v>
      </c>
      <c r="CY45" s="88">
        <f>'[15]5. Headroom capacity'!R$26</f>
        <v>11971.650524007317</v>
      </c>
      <c r="DA45" s="88">
        <f>'[18]4. Tradeable capacity'!F$26</f>
        <v>0</v>
      </c>
      <c r="DB45" s="88">
        <f>'[18]4. Tradeable capacity'!G$26</f>
        <v>0</v>
      </c>
      <c r="DC45" s="88">
        <f>'[18]4. Tradeable capacity'!H$26</f>
        <v>0</v>
      </c>
      <c r="DD45" s="88">
        <f>'[18]4. Tradeable capacity'!I$26</f>
        <v>0</v>
      </c>
      <c r="DE45" s="88">
        <f>'[18]4. Tradeable capacity'!J$26</f>
        <v>0</v>
      </c>
      <c r="DF45" s="88">
        <f>'[18]4. Tradeable capacity'!K$26</f>
        <v>0</v>
      </c>
      <c r="DG45" s="88">
        <f>'[18]4. Tradeable capacity'!L$26</f>
        <v>0</v>
      </c>
      <c r="DH45" s="88">
        <f>'[18]4. Tradeable capacity'!M$26</f>
        <v>0</v>
      </c>
      <c r="DI45" s="88">
        <f>'[18]4. Tradeable capacity'!N$26</f>
        <v>0</v>
      </c>
      <c r="DJ45" s="88">
        <f>'[18]4. Tradeable capacity'!O$26</f>
        <v>0</v>
      </c>
      <c r="DL45" s="88">
        <f>VLOOKUP($D45,'[15]3. Total capacity'!$C$9:$Q$48,6,FALSE)</f>
        <v>45422.685714285719</v>
      </c>
      <c r="DM45" s="88">
        <f>VLOOKUP($D45,'[15]3. Total capacity'!$C$9:$Q$48,7,FALSE)</f>
        <v>45422.685714285719</v>
      </c>
      <c r="DN45" s="88">
        <f>VLOOKUP($D45,'[15]3. Total capacity'!$C$9:$Q$48,8,FALSE)</f>
        <v>45422.685714285719</v>
      </c>
      <c r="DO45" s="88">
        <f>VLOOKUP($D45,'[15]3. Total capacity'!$C$9:$Q$48,9,FALSE)</f>
        <v>45422.685714285719</v>
      </c>
      <c r="DP45" s="88">
        <f>VLOOKUP($D45,'[15]3. Total capacity'!$C$9:$Q$48,10,FALSE)</f>
        <v>45422.685714285719</v>
      </c>
      <c r="DQ45" s="88">
        <f>VLOOKUP($D45,'[15]3. Total capacity'!$C$9:$Q$48,11,FALSE)</f>
        <v>45422.685714285719</v>
      </c>
      <c r="DR45" s="88">
        <f>VLOOKUP($D45,'[15]3. Total capacity'!$C$9:$Q$48,12,FALSE)</f>
        <v>45422.685714285719</v>
      </c>
      <c r="DS45" s="88">
        <f>VLOOKUP($D45,'[15]3. Total capacity'!$C$9:$Q$48,13,FALSE)</f>
        <v>45422.685714285719</v>
      </c>
      <c r="DT45" s="88">
        <f>VLOOKUP($D45,'[15]3. Total capacity'!$C$9:$Q$48,14,FALSE)</f>
        <v>45422.685714285719</v>
      </c>
      <c r="DU45" s="88">
        <f>VLOOKUP($D45,'[15]3. Total capacity'!$C$9:$Q$48,15,FALSE)</f>
        <v>45422.685714285719</v>
      </c>
      <c r="DW45" s="10"/>
      <c r="DX45" s="10"/>
      <c r="DY45" s="10"/>
      <c r="DZ45" s="10"/>
      <c r="EA45" s="10"/>
      <c r="EB45" s="10"/>
      <c r="EC45" s="10"/>
      <c r="ED45" s="10"/>
      <c r="EE45" s="10"/>
      <c r="EF45" s="10"/>
    </row>
    <row r="46" spans="4:136">
      <c r="D46" s="10" t="s">
        <v>932</v>
      </c>
      <c r="E46" s="135"/>
      <c r="F46" s="140"/>
      <c r="G46" s="10"/>
      <c r="I46" s="10"/>
      <c r="J46" s="10"/>
      <c r="K46" s="130"/>
      <c r="L46" s="10"/>
      <c r="M46" s="10"/>
      <c r="N46" s="10"/>
      <c r="O46" s="10"/>
      <c r="P46" s="10"/>
      <c r="Q46" s="10"/>
      <c r="S46" s="10"/>
      <c r="T46" s="10"/>
      <c r="U46" s="10"/>
      <c r="W46" s="10"/>
      <c r="X46" s="10"/>
      <c r="Y46" s="10"/>
      <c r="Z46" s="10"/>
      <c r="AB46" s="112"/>
      <c r="AC46" s="112"/>
      <c r="AE46" s="10"/>
      <c r="AG46" s="38"/>
      <c r="AH46" s="38"/>
      <c r="AI46" s="10"/>
      <c r="AJ46" s="15"/>
      <c r="AK46" s="38"/>
      <c r="AL46" s="38"/>
      <c r="AM46" s="10"/>
      <c r="AN46" s="10"/>
      <c r="AP46" s="88">
        <f>'[17]5. Headroom capacity'!$I27/12</f>
        <v>33.173909281611635</v>
      </c>
      <c r="AQ46" s="88">
        <f>'[17]5. Headroom capacity'!$I27/12</f>
        <v>33.173909281611635</v>
      </c>
      <c r="AR46" s="88">
        <f>'[17]5. Headroom capacity'!$I27/12</f>
        <v>33.173909281611635</v>
      </c>
      <c r="AS46" s="88">
        <f>'[17]5. Headroom capacity'!$I27/12</f>
        <v>33.173909281611635</v>
      </c>
      <c r="AT46" s="88">
        <f>'[17]5. Headroom capacity'!$I27/12</f>
        <v>33.173909281611635</v>
      </c>
      <c r="AU46" s="88">
        <f>'[17]5. Headroom capacity'!$I27/12</f>
        <v>33.173909281611635</v>
      </c>
      <c r="AV46" s="88">
        <f>'[17]5. Headroom capacity'!$I27/12</f>
        <v>33.173909281611635</v>
      </c>
      <c r="AW46" s="88">
        <f>'[17]5. Headroom capacity'!$I27/12</f>
        <v>33.173909281611635</v>
      </c>
      <c r="AX46" s="88">
        <f>'[17]5. Headroom capacity'!$I27/12</f>
        <v>33.173909281611635</v>
      </c>
      <c r="AY46" s="88">
        <f>'[17]5. Headroom capacity'!$I27/12</f>
        <v>33.173909281611635</v>
      </c>
      <c r="AZ46" s="88">
        <f>'[17]5. Headroom capacity'!$I27/12</f>
        <v>33.173909281611635</v>
      </c>
      <c r="BA46" s="88">
        <f>'[17]5. Headroom capacity'!$I27/12</f>
        <v>33.173909281611635</v>
      </c>
      <c r="BC46" s="88">
        <f>'[18]4. Tradeable capacity'!$E$27/12</f>
        <v>0</v>
      </c>
      <c r="BD46" s="10">
        <f t="shared" ref="BD46:BN49" si="32">BC46</f>
        <v>0</v>
      </c>
      <c r="BE46" s="10">
        <f t="shared" si="32"/>
        <v>0</v>
      </c>
      <c r="BF46" s="10">
        <f t="shared" si="32"/>
        <v>0</v>
      </c>
      <c r="BG46" s="10">
        <f t="shared" si="32"/>
        <v>0</v>
      </c>
      <c r="BH46" s="10">
        <f t="shared" si="32"/>
        <v>0</v>
      </c>
      <c r="BI46" s="10">
        <f t="shared" si="32"/>
        <v>0</v>
      </c>
      <c r="BJ46" s="10">
        <f t="shared" si="32"/>
        <v>0</v>
      </c>
      <c r="BK46" s="10">
        <f t="shared" si="32"/>
        <v>0</v>
      </c>
      <c r="BL46" s="10">
        <f t="shared" si="32"/>
        <v>0</v>
      </c>
      <c r="BM46" s="10">
        <f t="shared" si="32"/>
        <v>0</v>
      </c>
      <c r="BN46" s="10">
        <f t="shared" si="32"/>
        <v>0</v>
      </c>
      <c r="BP46" s="154">
        <f>$CP$46/12</f>
        <v>33.173909281611635</v>
      </c>
      <c r="BQ46" s="154">
        <f t="shared" ref="BQ46:CA46" si="33">$CP$46/12</f>
        <v>33.173909281611635</v>
      </c>
      <c r="BR46" s="154">
        <f t="shared" si="33"/>
        <v>33.173909281611635</v>
      </c>
      <c r="BS46" s="154">
        <f t="shared" si="33"/>
        <v>33.173909281611635</v>
      </c>
      <c r="BT46" s="154">
        <f t="shared" si="33"/>
        <v>33.173909281611635</v>
      </c>
      <c r="BU46" s="154">
        <f t="shared" si="33"/>
        <v>33.173909281611635</v>
      </c>
      <c r="BV46" s="154">
        <f t="shared" si="33"/>
        <v>33.173909281611635</v>
      </c>
      <c r="BW46" s="154">
        <f t="shared" si="33"/>
        <v>33.173909281611635</v>
      </c>
      <c r="BX46" s="154">
        <f t="shared" si="33"/>
        <v>33.173909281611635</v>
      </c>
      <c r="BY46" s="154">
        <f t="shared" si="33"/>
        <v>33.173909281611635</v>
      </c>
      <c r="BZ46" s="154">
        <f t="shared" si="33"/>
        <v>33.173909281611635</v>
      </c>
      <c r="CA46" s="154">
        <f t="shared" si="33"/>
        <v>33.173909281611635</v>
      </c>
      <c r="CC46" s="10">
        <v>0</v>
      </c>
      <c r="CD46" s="10">
        <v>0</v>
      </c>
      <c r="CE46" s="10">
        <v>0</v>
      </c>
      <c r="CF46" s="10">
        <v>0</v>
      </c>
      <c r="CG46" s="10">
        <v>0</v>
      </c>
      <c r="CH46" s="10">
        <v>0</v>
      </c>
      <c r="CI46" s="10">
        <v>0</v>
      </c>
      <c r="CJ46" s="10">
        <v>0</v>
      </c>
      <c r="CK46" s="10">
        <v>0</v>
      </c>
      <c r="CL46" s="10">
        <v>0</v>
      </c>
      <c r="CM46" s="10">
        <v>0</v>
      </c>
      <c r="CN46" s="10">
        <v>0</v>
      </c>
      <c r="CP46" s="88">
        <f>'[17]5. Headroom capacity'!$I27</f>
        <v>398.08691137933965</v>
      </c>
      <c r="CQ46" s="88">
        <f>'[15]5. Headroom capacity'!J$27</f>
        <v>378.85885495540879</v>
      </c>
      <c r="CR46" s="88">
        <f>'[15]5. Headroom capacity'!K$27</f>
        <v>361.2776826685249</v>
      </c>
      <c r="CS46" s="88">
        <f>'[15]5. Headroom capacity'!L$27</f>
        <v>342.04708005197426</v>
      </c>
      <c r="CT46" s="88">
        <f>'[15]5. Headroom capacity'!M$27</f>
        <v>322.93319221417732</v>
      </c>
      <c r="CU46" s="88">
        <f>'[15]5. Headroom capacity'!N$27</f>
        <v>304.19599376234237</v>
      </c>
      <c r="CV46" s="88">
        <f>'[15]5. Headroom capacity'!O$27</f>
        <v>285.513209597696</v>
      </c>
      <c r="CW46" s="88">
        <f>'[15]5. Headroom capacity'!P$27</f>
        <v>268.07494565833895</v>
      </c>
      <c r="CX46" s="88">
        <f>'[15]5. Headroom capacity'!Q$27</f>
        <v>248.84616801103766</v>
      </c>
      <c r="CY46" s="88">
        <f>'[15]5. Headroom capacity'!R$27</f>
        <v>134.74236033307534</v>
      </c>
      <c r="DA46" s="88">
        <f>'[18]4. Tradeable capacity'!F$27</f>
        <v>0</v>
      </c>
      <c r="DB46" s="88">
        <f>'[18]4. Tradeable capacity'!G$27</f>
        <v>0</v>
      </c>
      <c r="DC46" s="88">
        <f>'[18]4. Tradeable capacity'!H$27</f>
        <v>0</v>
      </c>
      <c r="DD46" s="88">
        <f>'[18]4. Tradeable capacity'!I$27</f>
        <v>0</v>
      </c>
      <c r="DE46" s="88">
        <f>'[18]4. Tradeable capacity'!J$27</f>
        <v>0</v>
      </c>
      <c r="DF46" s="88">
        <f>'[18]4. Tradeable capacity'!K$27</f>
        <v>0</v>
      </c>
      <c r="DG46" s="88">
        <f>'[18]4. Tradeable capacity'!L$27</f>
        <v>0</v>
      </c>
      <c r="DH46" s="88">
        <f>'[18]4. Tradeable capacity'!M$27</f>
        <v>0</v>
      </c>
      <c r="DI46" s="88">
        <f>'[18]4. Tradeable capacity'!N$27</f>
        <v>0</v>
      </c>
      <c r="DJ46" s="88">
        <f>'[18]4. Tradeable capacity'!O$27</f>
        <v>0</v>
      </c>
      <c r="DL46" s="88">
        <f>VLOOKUP($D46,'[15]3. Total capacity'!$C$9:$Q$48,6,FALSE)</f>
        <v>4821.4616957735225</v>
      </c>
      <c r="DM46" s="88">
        <f>VLOOKUP($D46,'[15]3. Total capacity'!$C$9:$Q$48,7,FALSE)</f>
        <v>4821.4616957735225</v>
      </c>
      <c r="DN46" s="88">
        <f>VLOOKUP($D46,'[15]3. Total capacity'!$C$9:$Q$48,8,FALSE)</f>
        <v>4821.4616957735225</v>
      </c>
      <c r="DO46" s="88">
        <f>VLOOKUP($D46,'[15]3. Total capacity'!$C$9:$Q$48,9,FALSE)</f>
        <v>4821.4616957735225</v>
      </c>
      <c r="DP46" s="88">
        <f>VLOOKUP($D46,'[15]3. Total capacity'!$C$9:$Q$48,10,FALSE)</f>
        <v>4821.4616957735225</v>
      </c>
      <c r="DQ46" s="88">
        <f>VLOOKUP($D46,'[15]3. Total capacity'!$C$9:$Q$48,11,FALSE)</f>
        <v>4821.4616957735225</v>
      </c>
      <c r="DR46" s="88">
        <f>VLOOKUP($D46,'[15]3. Total capacity'!$C$9:$Q$48,12,FALSE)</f>
        <v>4821.4616957735225</v>
      </c>
      <c r="DS46" s="88">
        <f>VLOOKUP($D46,'[15]3. Total capacity'!$C$9:$Q$48,13,FALSE)</f>
        <v>4821.4616957735225</v>
      </c>
      <c r="DT46" s="88">
        <f>VLOOKUP($D46,'[15]3. Total capacity'!$C$9:$Q$48,14,FALSE)</f>
        <v>4821.4616957735225</v>
      </c>
      <c r="DU46" s="88">
        <f>VLOOKUP($D46,'[15]3. Total capacity'!$C$9:$Q$48,15,FALSE)</f>
        <v>4821.4616957735225</v>
      </c>
      <c r="DW46" s="10"/>
      <c r="DX46" s="10"/>
      <c r="DY46" s="10"/>
      <c r="DZ46" s="10"/>
      <c r="EA46" s="10"/>
      <c r="EB46" s="10"/>
      <c r="EC46" s="10"/>
      <c r="ED46" s="10"/>
      <c r="EE46" s="10"/>
      <c r="EF46" s="10"/>
    </row>
    <row r="47" spans="4:136">
      <c r="D47" s="10" t="s">
        <v>933</v>
      </c>
      <c r="E47" s="135"/>
      <c r="F47" s="140"/>
      <c r="G47" s="10"/>
      <c r="I47" s="10"/>
      <c r="J47" s="10"/>
      <c r="K47" s="130"/>
      <c r="L47" s="10"/>
      <c r="M47" s="10"/>
      <c r="N47" s="10"/>
      <c r="O47" s="10"/>
      <c r="P47" s="10"/>
      <c r="Q47" s="10"/>
      <c r="S47" s="10"/>
      <c r="T47" s="10"/>
      <c r="U47" s="10"/>
      <c r="W47" s="10"/>
      <c r="X47" s="10"/>
      <c r="Y47" s="10"/>
      <c r="Z47" s="10"/>
      <c r="AB47" s="112"/>
      <c r="AC47" s="112"/>
      <c r="AE47" s="10"/>
      <c r="AG47" s="38"/>
      <c r="AH47" s="38"/>
      <c r="AI47" s="10"/>
      <c r="AJ47" s="15"/>
      <c r="AK47" s="38"/>
      <c r="AL47" s="38"/>
      <c r="AM47" s="10"/>
      <c r="AN47" s="10"/>
      <c r="AP47" s="88">
        <f>'[17]5. Headroom capacity'!$I28/12</f>
        <v>459.93657647055926</v>
      </c>
      <c r="AQ47" s="88">
        <f>'[17]5. Headroom capacity'!$I28/12</f>
        <v>459.93657647055926</v>
      </c>
      <c r="AR47" s="88">
        <f>'[17]5. Headroom capacity'!$I28/12</f>
        <v>459.93657647055926</v>
      </c>
      <c r="AS47" s="88">
        <f>'[17]5. Headroom capacity'!$I28/12</f>
        <v>459.93657647055926</v>
      </c>
      <c r="AT47" s="88">
        <f>'[17]5. Headroom capacity'!$I28/12</f>
        <v>459.93657647055926</v>
      </c>
      <c r="AU47" s="88">
        <f>'[17]5. Headroom capacity'!$I28/12</f>
        <v>459.93657647055926</v>
      </c>
      <c r="AV47" s="88">
        <f>'[17]5. Headroom capacity'!$I28/12</f>
        <v>459.93657647055926</v>
      </c>
      <c r="AW47" s="88">
        <f>'[17]5. Headroom capacity'!$I28/12</f>
        <v>459.93657647055926</v>
      </c>
      <c r="AX47" s="88">
        <f>'[17]5. Headroom capacity'!$I28/12</f>
        <v>459.93657647055926</v>
      </c>
      <c r="AY47" s="88">
        <f>'[17]5. Headroom capacity'!$I28/12</f>
        <v>459.93657647055926</v>
      </c>
      <c r="AZ47" s="88">
        <f>'[17]5. Headroom capacity'!$I28/12</f>
        <v>459.93657647055926</v>
      </c>
      <c r="BA47" s="88">
        <f>'[17]5. Headroom capacity'!$I28/12</f>
        <v>459.93657647055926</v>
      </c>
      <c r="BC47" s="88">
        <f>'[18]4. Tradeable capacity'!$E$28/12</f>
        <v>0</v>
      </c>
      <c r="BD47" s="10">
        <f t="shared" si="32"/>
        <v>0</v>
      </c>
      <c r="BE47" s="10">
        <f t="shared" si="32"/>
        <v>0</v>
      </c>
      <c r="BF47" s="10">
        <f t="shared" si="32"/>
        <v>0</v>
      </c>
      <c r="BG47" s="10">
        <f t="shared" si="32"/>
        <v>0</v>
      </c>
      <c r="BH47" s="10">
        <f t="shared" si="32"/>
        <v>0</v>
      </c>
      <c r="BI47" s="10">
        <f t="shared" si="32"/>
        <v>0</v>
      </c>
      <c r="BJ47" s="10">
        <f t="shared" si="32"/>
        <v>0</v>
      </c>
      <c r="BK47" s="10">
        <f t="shared" si="32"/>
        <v>0</v>
      </c>
      <c r="BL47" s="10">
        <f t="shared" si="32"/>
        <v>0</v>
      </c>
      <c r="BM47" s="10">
        <f t="shared" si="32"/>
        <v>0</v>
      </c>
      <c r="BN47" s="10">
        <f t="shared" si="32"/>
        <v>0</v>
      </c>
      <c r="BP47" s="154">
        <f>$CP$47/12</f>
        <v>459.93657647055926</v>
      </c>
      <c r="BQ47" s="154">
        <f t="shared" ref="BQ47:CA47" si="34">$CP$47/12</f>
        <v>459.93657647055926</v>
      </c>
      <c r="BR47" s="154">
        <f t="shared" si="34"/>
        <v>459.93657647055926</v>
      </c>
      <c r="BS47" s="154">
        <f t="shared" si="34"/>
        <v>459.93657647055926</v>
      </c>
      <c r="BT47" s="154">
        <f t="shared" si="34"/>
        <v>459.93657647055926</v>
      </c>
      <c r="BU47" s="154">
        <f t="shared" si="34"/>
        <v>459.93657647055926</v>
      </c>
      <c r="BV47" s="154">
        <f t="shared" si="34"/>
        <v>459.93657647055926</v>
      </c>
      <c r="BW47" s="154">
        <f t="shared" si="34"/>
        <v>459.93657647055926</v>
      </c>
      <c r="BX47" s="154">
        <f t="shared" si="34"/>
        <v>459.93657647055926</v>
      </c>
      <c r="BY47" s="154">
        <f t="shared" si="34"/>
        <v>459.93657647055926</v>
      </c>
      <c r="BZ47" s="154">
        <f t="shared" si="34"/>
        <v>459.93657647055926</v>
      </c>
      <c r="CA47" s="154">
        <f t="shared" si="34"/>
        <v>459.93657647055926</v>
      </c>
      <c r="CC47" s="10">
        <v>0</v>
      </c>
      <c r="CD47" s="10">
        <v>0</v>
      </c>
      <c r="CE47" s="10">
        <v>0</v>
      </c>
      <c r="CF47" s="10">
        <v>0</v>
      </c>
      <c r="CG47" s="10">
        <v>0</v>
      </c>
      <c r="CH47" s="10">
        <v>0</v>
      </c>
      <c r="CI47" s="10">
        <v>0</v>
      </c>
      <c r="CJ47" s="10">
        <v>0</v>
      </c>
      <c r="CK47" s="10">
        <v>0</v>
      </c>
      <c r="CL47" s="10">
        <v>0</v>
      </c>
      <c r="CM47" s="10">
        <v>0</v>
      </c>
      <c r="CN47" s="10">
        <v>0</v>
      </c>
      <c r="CP47" s="88">
        <f>'[17]5. Headroom capacity'!$I28</f>
        <v>5519.2389176467113</v>
      </c>
      <c r="CQ47" s="88">
        <f>'[15]5. Headroom capacity'!J$28</f>
        <v>5077.965555661598</v>
      </c>
      <c r="CR47" s="88">
        <f>'[15]5. Headroom capacity'!K$28</f>
        <v>4669.1451617947605</v>
      </c>
      <c r="CS47" s="88">
        <f>'[15]5. Headroom capacity'!L$28</f>
        <v>4262.6222729417641</v>
      </c>
      <c r="CT47" s="88">
        <f>'[15]5. Headroom capacity'!M$28</f>
        <v>3859.8035188810463</v>
      </c>
      <c r="CU47" s="88">
        <f>'[15]5. Headroom capacity'!N$28</f>
        <v>-1559.6615591589944</v>
      </c>
      <c r="CV47" s="88">
        <f>'[15]5. Headroom capacity'!O$28</f>
        <v>-1952.4598648986503</v>
      </c>
      <c r="CW47" s="88">
        <f>'[15]5. Headroom capacity'!P$28</f>
        <v>-2289.7607125133873</v>
      </c>
      <c r="CX47" s="88">
        <f>'[15]5. Headroom capacity'!Q$28</f>
        <v>-2598.0622732829725</v>
      </c>
      <c r="CY47" s="88">
        <f>'[15]5. Headroom capacity'!R$28</f>
        <v>-1127.3078253903514</v>
      </c>
      <c r="DA47" s="88">
        <f>'[18]4. Tradeable capacity'!F$28</f>
        <v>0</v>
      </c>
      <c r="DB47" s="88">
        <f>'[18]4. Tradeable capacity'!G$28</f>
        <v>0</v>
      </c>
      <c r="DC47" s="88">
        <f>'[18]4. Tradeable capacity'!H$28</f>
        <v>0</v>
      </c>
      <c r="DD47" s="88">
        <f>'[18]4. Tradeable capacity'!I$28</f>
        <v>0</v>
      </c>
      <c r="DE47" s="88">
        <f>'[18]4. Tradeable capacity'!J$28</f>
        <v>0</v>
      </c>
      <c r="DF47" s="88">
        <f>'[18]4. Tradeable capacity'!K$28</f>
        <v>0</v>
      </c>
      <c r="DG47" s="88">
        <f>'[18]4. Tradeable capacity'!L$28</f>
        <v>0</v>
      </c>
      <c r="DH47" s="88">
        <f>'[18]4. Tradeable capacity'!M$28</f>
        <v>0</v>
      </c>
      <c r="DI47" s="88">
        <f>'[18]4. Tradeable capacity'!N$28</f>
        <v>0</v>
      </c>
      <c r="DJ47" s="88">
        <f>'[18]4. Tradeable capacity'!O$28</f>
        <v>0</v>
      </c>
      <c r="DL47" s="88">
        <f>VLOOKUP($D47,'[15]3. Total capacity'!$C$9:$Q$48,6,FALSE)</f>
        <v>50355.995918367349</v>
      </c>
      <c r="DM47" s="88">
        <f>VLOOKUP($D47,'[15]3. Total capacity'!$C$9:$Q$48,7,FALSE)</f>
        <v>50355.995918367349</v>
      </c>
      <c r="DN47" s="88">
        <f>VLOOKUP($D47,'[15]3. Total capacity'!$C$9:$Q$48,8,FALSE)</f>
        <v>50355.995918367349</v>
      </c>
      <c r="DO47" s="88">
        <f>VLOOKUP($D47,'[15]3. Total capacity'!$C$9:$Q$48,9,FALSE)</f>
        <v>50355.995918367349</v>
      </c>
      <c r="DP47" s="88">
        <f>VLOOKUP($D47,'[15]3. Total capacity'!$C$9:$Q$48,10,FALSE)</f>
        <v>50355.995918367349</v>
      </c>
      <c r="DQ47" s="88">
        <f>VLOOKUP($D47,'[15]3. Total capacity'!$C$9:$Q$48,11,FALSE)</f>
        <v>45331.966262722017</v>
      </c>
      <c r="DR47" s="88">
        <f>VLOOKUP($D47,'[15]3. Total capacity'!$C$9:$Q$48,12,FALSE)</f>
        <v>45331.966262722024</v>
      </c>
      <c r="DS47" s="88">
        <f>VLOOKUP($D47,'[15]3. Total capacity'!$C$9:$Q$48,13,FALSE)</f>
        <v>45331.966262722024</v>
      </c>
      <c r="DT47" s="88">
        <f>VLOOKUP($D47,'[15]3. Total capacity'!$C$9:$Q$48,14,FALSE)</f>
        <v>45331.966262722024</v>
      </c>
      <c r="DU47" s="88">
        <f>VLOOKUP($D47,'[15]3. Total capacity'!$C$9:$Q$48,15,FALSE)</f>
        <v>45331.966262722024</v>
      </c>
      <c r="DW47" s="10"/>
      <c r="DX47" s="10"/>
      <c r="DY47" s="10"/>
      <c r="DZ47" s="10"/>
      <c r="EA47" s="10"/>
      <c r="EB47" s="10"/>
      <c r="EC47" s="10"/>
      <c r="ED47" s="10"/>
      <c r="EE47" s="10"/>
      <c r="EF47" s="10"/>
    </row>
    <row r="48" spans="4:136">
      <c r="D48" s="10" t="s">
        <v>934</v>
      </c>
      <c r="E48" s="135"/>
      <c r="F48" s="140"/>
      <c r="G48" s="10"/>
      <c r="I48" s="10"/>
      <c r="J48" s="10"/>
      <c r="K48" s="130"/>
      <c r="L48" s="10"/>
      <c r="M48" s="10"/>
      <c r="N48" s="10"/>
      <c r="O48" s="10"/>
      <c r="P48" s="10"/>
      <c r="Q48" s="10"/>
      <c r="S48" s="10"/>
      <c r="T48" s="10"/>
      <c r="U48" s="10"/>
      <c r="W48" s="10"/>
      <c r="X48" s="10"/>
      <c r="Y48" s="10"/>
      <c r="Z48" s="10"/>
      <c r="AB48" s="112"/>
      <c r="AC48" s="112"/>
      <c r="AE48" s="10"/>
      <c r="AG48" s="38"/>
      <c r="AH48" s="38"/>
      <c r="AI48" s="10"/>
      <c r="AJ48" s="15"/>
      <c r="AK48" s="38"/>
      <c r="AL48" s="38"/>
      <c r="AM48" s="10"/>
      <c r="AN48" s="10"/>
      <c r="AP48" s="88">
        <f>'[17]5. Headroom capacity'!$I29/12</f>
        <v>275.89780069313446</v>
      </c>
      <c r="AQ48" s="88">
        <f>'[17]5. Headroom capacity'!$I29/12</f>
        <v>275.89780069313446</v>
      </c>
      <c r="AR48" s="88">
        <f>'[17]5. Headroom capacity'!$I29/12</f>
        <v>275.89780069313446</v>
      </c>
      <c r="AS48" s="88">
        <f>'[17]5. Headroom capacity'!$I29/12</f>
        <v>275.89780069313446</v>
      </c>
      <c r="AT48" s="88">
        <f>'[17]5. Headroom capacity'!$I29/12</f>
        <v>275.89780069313446</v>
      </c>
      <c r="AU48" s="88">
        <f>'[17]5. Headroom capacity'!$I29/12</f>
        <v>275.89780069313446</v>
      </c>
      <c r="AV48" s="88">
        <f>'[17]5. Headroom capacity'!$I29/12</f>
        <v>275.89780069313446</v>
      </c>
      <c r="AW48" s="88">
        <f>'[17]5. Headroom capacity'!$I29/12</f>
        <v>275.89780069313446</v>
      </c>
      <c r="AX48" s="88">
        <f>'[17]5. Headroom capacity'!$I29/12</f>
        <v>275.89780069313446</v>
      </c>
      <c r="AY48" s="88">
        <f>'[17]5. Headroom capacity'!$I29/12</f>
        <v>275.89780069313446</v>
      </c>
      <c r="AZ48" s="88">
        <f>'[17]5. Headroom capacity'!$I29/12</f>
        <v>275.89780069313446</v>
      </c>
      <c r="BA48" s="88">
        <f>'[17]5. Headroom capacity'!$I29/12</f>
        <v>275.89780069313446</v>
      </c>
      <c r="BC48" s="88">
        <f>'[18]4. Tradeable capacity'!$E$29/12</f>
        <v>0</v>
      </c>
      <c r="BD48" s="10">
        <f t="shared" si="32"/>
        <v>0</v>
      </c>
      <c r="BE48" s="10">
        <f t="shared" si="32"/>
        <v>0</v>
      </c>
      <c r="BF48" s="10">
        <f t="shared" si="32"/>
        <v>0</v>
      </c>
      <c r="BG48" s="10">
        <f t="shared" si="32"/>
        <v>0</v>
      </c>
      <c r="BH48" s="10">
        <f t="shared" si="32"/>
        <v>0</v>
      </c>
      <c r="BI48" s="10">
        <f t="shared" si="32"/>
        <v>0</v>
      </c>
      <c r="BJ48" s="10">
        <f t="shared" si="32"/>
        <v>0</v>
      </c>
      <c r="BK48" s="10">
        <f t="shared" si="32"/>
        <v>0</v>
      </c>
      <c r="BL48" s="10">
        <f t="shared" si="32"/>
        <v>0</v>
      </c>
      <c r="BM48" s="10">
        <f t="shared" si="32"/>
        <v>0</v>
      </c>
      <c r="BN48" s="10">
        <f t="shared" si="32"/>
        <v>0</v>
      </c>
      <c r="BP48" s="154">
        <f>$CP$48/12</f>
        <v>275.89780069313446</v>
      </c>
      <c r="BQ48" s="154">
        <f t="shared" ref="BQ48:CA48" si="35">$CP$48/12</f>
        <v>275.89780069313446</v>
      </c>
      <c r="BR48" s="154">
        <f t="shared" si="35"/>
        <v>275.89780069313446</v>
      </c>
      <c r="BS48" s="154">
        <f t="shared" si="35"/>
        <v>275.89780069313446</v>
      </c>
      <c r="BT48" s="154">
        <f t="shared" si="35"/>
        <v>275.89780069313446</v>
      </c>
      <c r="BU48" s="154">
        <f t="shared" si="35"/>
        <v>275.89780069313446</v>
      </c>
      <c r="BV48" s="154">
        <f t="shared" si="35"/>
        <v>275.89780069313446</v>
      </c>
      <c r="BW48" s="154">
        <f t="shared" si="35"/>
        <v>275.89780069313446</v>
      </c>
      <c r="BX48" s="154">
        <f t="shared" si="35"/>
        <v>275.89780069313446</v>
      </c>
      <c r="BY48" s="154">
        <f t="shared" si="35"/>
        <v>275.89780069313446</v>
      </c>
      <c r="BZ48" s="154">
        <f t="shared" si="35"/>
        <v>275.89780069313446</v>
      </c>
      <c r="CA48" s="154">
        <f t="shared" si="35"/>
        <v>275.89780069313446</v>
      </c>
      <c r="CC48" s="10">
        <v>0</v>
      </c>
      <c r="CD48" s="10">
        <v>0</v>
      </c>
      <c r="CE48" s="10">
        <v>0</v>
      </c>
      <c r="CF48" s="10">
        <v>0</v>
      </c>
      <c r="CG48" s="10">
        <v>0</v>
      </c>
      <c r="CH48" s="10">
        <v>0</v>
      </c>
      <c r="CI48" s="10">
        <v>0</v>
      </c>
      <c r="CJ48" s="10">
        <v>0</v>
      </c>
      <c r="CK48" s="10">
        <v>0</v>
      </c>
      <c r="CL48" s="10">
        <v>0</v>
      </c>
      <c r="CM48" s="10">
        <v>0</v>
      </c>
      <c r="CN48" s="10">
        <v>0</v>
      </c>
      <c r="CP48" s="88">
        <f>'[17]5. Headroom capacity'!$I29</f>
        <v>3310.7736083176133</v>
      </c>
      <c r="CQ48" s="88">
        <f>'[15]5. Headroom capacity'!J$29</f>
        <v>369.84601517539704</v>
      </c>
      <c r="CR48" s="88">
        <f>'[15]5. Headroom capacity'!K$29</f>
        <v>2871.9029540501069</v>
      </c>
      <c r="CS48" s="88">
        <f>'[15]5. Headroom capacity'!L$29</f>
        <v>2675.5166619452648</v>
      </c>
      <c r="CT48" s="88">
        <f>'[15]5. Headroom capacity'!M$29</f>
        <v>2478.7686540613649</v>
      </c>
      <c r="CU48" s="88">
        <f>'[15]5. Headroom capacity'!N$29</f>
        <v>5713.0191698110357</v>
      </c>
      <c r="CV48" s="88">
        <f>'[15]5. Headroom capacity'!O$29</f>
        <v>5523.4686442802558</v>
      </c>
      <c r="CW48" s="88">
        <f>'[15]5. Headroom capacity'!P$29</f>
        <v>5348.7593577221996</v>
      </c>
      <c r="CX48" s="88">
        <f>'[15]5. Headroom capacity'!Q$29</f>
        <v>5162.9791273056107</v>
      </c>
      <c r="CY48" s="88">
        <f>'[15]5. Headroom capacity'!R$29</f>
        <v>4830.4666851334841</v>
      </c>
      <c r="DA48" s="88">
        <f>'[18]4. Tradeable capacity'!F$29</f>
        <v>0</v>
      </c>
      <c r="DB48" s="88">
        <f>'[18]4. Tradeable capacity'!G$29</f>
        <v>0</v>
      </c>
      <c r="DC48" s="88">
        <f>'[18]4. Tradeable capacity'!H$29</f>
        <v>0</v>
      </c>
      <c r="DD48" s="88">
        <f>'[18]4. Tradeable capacity'!I$29</f>
        <v>0</v>
      </c>
      <c r="DE48" s="88">
        <f>'[18]4. Tradeable capacity'!J$29</f>
        <v>0</v>
      </c>
      <c r="DF48" s="88">
        <f>'[18]4. Tradeable capacity'!K$29</f>
        <v>0</v>
      </c>
      <c r="DG48" s="88">
        <f>'[18]4. Tradeable capacity'!L$29</f>
        <v>0</v>
      </c>
      <c r="DH48" s="88">
        <f>'[18]4. Tradeable capacity'!M$29</f>
        <v>0</v>
      </c>
      <c r="DI48" s="88">
        <f>'[18]4. Tradeable capacity'!N$29</f>
        <v>0</v>
      </c>
      <c r="DJ48" s="88">
        <f>'[18]4. Tradeable capacity'!O$29</f>
        <v>0</v>
      </c>
      <c r="DL48" s="88">
        <f>VLOOKUP($D48,'[15]3. Total capacity'!$C$9:$Q$48,6,FALSE)</f>
        <v>38524.243102040811</v>
      </c>
      <c r="DM48" s="88">
        <f>VLOOKUP($D48,'[15]3. Total capacity'!$C$9:$Q$48,7,FALSE)</f>
        <v>39492.243102040811</v>
      </c>
      <c r="DN48" s="88">
        <f>VLOOKUP($D48,'[15]3. Total capacity'!$C$9:$Q$48,8,FALSE)</f>
        <v>42199.243102040811</v>
      </c>
      <c r="DO48" s="88">
        <f>VLOOKUP($D48,'[15]3. Total capacity'!$C$9:$Q$48,9,FALSE)</f>
        <v>42199.243102040811</v>
      </c>
      <c r="DP48" s="88">
        <f>VLOOKUP($D48,'[15]3. Total capacity'!$C$9:$Q$48,10,FALSE)</f>
        <v>42199.243102040811</v>
      </c>
      <c r="DQ48" s="88">
        <f>VLOOKUP($D48,'[15]3. Total capacity'!$C$9:$Q$48,11,FALSE)</f>
        <v>45615.352571428572</v>
      </c>
      <c r="DR48" s="88">
        <f>VLOOKUP($D48,'[15]3. Total capacity'!$C$9:$Q$48,12,FALSE)</f>
        <v>45615.352571428572</v>
      </c>
      <c r="DS48" s="88">
        <f>VLOOKUP($D48,'[15]3. Total capacity'!$C$9:$Q$48,13,FALSE)</f>
        <v>45615.352571428572</v>
      </c>
      <c r="DT48" s="88">
        <f>VLOOKUP($D48,'[15]3. Total capacity'!$C$9:$Q$48,14,FALSE)</f>
        <v>45615.352571428572</v>
      </c>
      <c r="DU48" s="88">
        <f>VLOOKUP($D48,'[15]3. Total capacity'!$C$9:$Q$48,15,FALSE)</f>
        <v>45615.352571428572</v>
      </c>
      <c r="DW48" s="10"/>
      <c r="DX48" s="10"/>
      <c r="DY48" s="10"/>
      <c r="DZ48" s="10"/>
      <c r="EA48" s="10"/>
      <c r="EB48" s="10"/>
      <c r="EC48" s="10"/>
      <c r="ED48" s="10"/>
      <c r="EE48" s="10"/>
      <c r="EF48" s="10"/>
    </row>
    <row r="49" spans="4:136">
      <c r="D49" s="10" t="s">
        <v>935</v>
      </c>
      <c r="E49" s="135"/>
      <c r="F49" s="140"/>
      <c r="G49" s="10"/>
      <c r="I49" s="10"/>
      <c r="J49" s="10"/>
      <c r="K49" s="130"/>
      <c r="L49" s="10"/>
      <c r="M49" s="10"/>
      <c r="N49" s="10"/>
      <c r="O49" s="10"/>
      <c r="P49" s="10"/>
      <c r="Q49" s="10"/>
      <c r="S49" s="10"/>
      <c r="T49" s="10"/>
      <c r="U49" s="10"/>
      <c r="W49" s="10"/>
      <c r="X49" s="10"/>
      <c r="Y49" s="10"/>
      <c r="Z49" s="10"/>
      <c r="AB49" s="112"/>
      <c r="AC49" s="112"/>
      <c r="AE49" s="10"/>
      <c r="AG49" s="38"/>
      <c r="AH49" s="38"/>
      <c r="AI49" s="10"/>
      <c r="AJ49" s="15"/>
      <c r="AK49" s="38"/>
      <c r="AL49" s="38"/>
      <c r="AM49" s="10"/>
      <c r="AN49" s="10"/>
      <c r="AP49" s="88">
        <f>'[17]5. Headroom capacity'!$I47/12</f>
        <v>256.27730615753291</v>
      </c>
      <c r="AQ49" s="88">
        <f>'[17]5. Headroom capacity'!$I47/12</f>
        <v>256.27730615753291</v>
      </c>
      <c r="AR49" s="88">
        <f>'[17]5. Headroom capacity'!$I47/12</f>
        <v>256.27730615753291</v>
      </c>
      <c r="AS49" s="88">
        <f>'[17]5. Headroom capacity'!$I47/12</f>
        <v>256.27730615753291</v>
      </c>
      <c r="AT49" s="88">
        <f>'[17]5. Headroom capacity'!$I47/12</f>
        <v>256.27730615753291</v>
      </c>
      <c r="AU49" s="88">
        <f>'[17]5. Headroom capacity'!$I47/12</f>
        <v>256.27730615753291</v>
      </c>
      <c r="AV49" s="88">
        <f>'[17]5. Headroom capacity'!$I47/12</f>
        <v>256.27730615753291</v>
      </c>
      <c r="AW49" s="88">
        <f>'[17]5. Headroom capacity'!$I47/12</f>
        <v>256.27730615753291</v>
      </c>
      <c r="AX49" s="88">
        <f>'[17]5. Headroom capacity'!$I47/12</f>
        <v>256.27730615753291</v>
      </c>
      <c r="AY49" s="88">
        <f>'[17]5. Headroom capacity'!$I47/12</f>
        <v>256.27730615753291</v>
      </c>
      <c r="AZ49" s="88">
        <f>'[17]5. Headroom capacity'!$I47/12</f>
        <v>256.27730615753291</v>
      </c>
      <c r="BA49" s="88">
        <f>'[17]5. Headroom capacity'!$I47/12</f>
        <v>256.27730615753291</v>
      </c>
      <c r="BC49" s="10">
        <f>'[18]4. Tradeable capacity'!$E$47/12</f>
        <v>0</v>
      </c>
      <c r="BD49" s="10">
        <f t="shared" si="32"/>
        <v>0</v>
      </c>
      <c r="BE49" s="10">
        <f t="shared" si="32"/>
        <v>0</v>
      </c>
      <c r="BF49" s="10">
        <f t="shared" si="32"/>
        <v>0</v>
      </c>
      <c r="BG49" s="10">
        <f t="shared" si="32"/>
        <v>0</v>
      </c>
      <c r="BH49" s="10">
        <f t="shared" si="32"/>
        <v>0</v>
      </c>
      <c r="BI49" s="10">
        <f t="shared" si="32"/>
        <v>0</v>
      </c>
      <c r="BJ49" s="10">
        <f t="shared" si="32"/>
        <v>0</v>
      </c>
      <c r="BK49" s="10">
        <f t="shared" si="32"/>
        <v>0</v>
      </c>
      <c r="BL49" s="10">
        <f t="shared" si="32"/>
        <v>0</v>
      </c>
      <c r="BM49" s="10">
        <f t="shared" si="32"/>
        <v>0</v>
      </c>
      <c r="BN49" s="10">
        <f t="shared" si="32"/>
        <v>0</v>
      </c>
      <c r="BP49" s="154">
        <f>$CP$49/12</f>
        <v>256.27730615753291</v>
      </c>
      <c r="BQ49" s="154">
        <f t="shared" ref="BQ49:CA49" si="36">$CP$49/12</f>
        <v>256.27730615753291</v>
      </c>
      <c r="BR49" s="154">
        <f t="shared" si="36"/>
        <v>256.27730615753291</v>
      </c>
      <c r="BS49" s="154">
        <f t="shared" si="36"/>
        <v>256.27730615753291</v>
      </c>
      <c r="BT49" s="154">
        <f t="shared" si="36"/>
        <v>256.27730615753291</v>
      </c>
      <c r="BU49" s="154">
        <f t="shared" si="36"/>
        <v>256.27730615753291</v>
      </c>
      <c r="BV49" s="154">
        <f t="shared" si="36"/>
        <v>256.27730615753291</v>
      </c>
      <c r="BW49" s="154">
        <f t="shared" si="36"/>
        <v>256.27730615753291</v>
      </c>
      <c r="BX49" s="154">
        <f t="shared" si="36"/>
        <v>256.27730615753291</v>
      </c>
      <c r="BY49" s="154">
        <f t="shared" si="36"/>
        <v>256.27730615753291</v>
      </c>
      <c r="BZ49" s="154">
        <f t="shared" si="36"/>
        <v>256.27730615753291</v>
      </c>
      <c r="CA49" s="154">
        <f t="shared" si="36"/>
        <v>256.27730615753291</v>
      </c>
      <c r="CC49" s="10">
        <v>0</v>
      </c>
      <c r="CD49" s="10">
        <v>0</v>
      </c>
      <c r="CE49" s="10">
        <v>0</v>
      </c>
      <c r="CF49" s="10">
        <v>0</v>
      </c>
      <c r="CG49" s="10">
        <v>0</v>
      </c>
      <c r="CH49" s="10">
        <v>0</v>
      </c>
      <c r="CI49" s="10">
        <v>0</v>
      </c>
      <c r="CJ49" s="10">
        <v>0</v>
      </c>
      <c r="CK49" s="10">
        <v>0</v>
      </c>
      <c r="CL49" s="10">
        <v>0</v>
      </c>
      <c r="CM49" s="10">
        <v>0</v>
      </c>
      <c r="CN49" s="10">
        <v>0</v>
      </c>
      <c r="CP49" s="88">
        <f>'[17]5. Headroom capacity'!$I47</f>
        <v>3075.3276738903951</v>
      </c>
      <c r="CQ49" s="88">
        <f>'[15]5. Headroom capacity'!J$47</f>
        <v>3034.5766393603535</v>
      </c>
      <c r="CR49" s="88">
        <f>'[15]5. Headroom capacity'!K$47</f>
        <v>2998.8748153539354</v>
      </c>
      <c r="CS49" s="88">
        <f>'[15]5. Headroom capacity'!L$47</f>
        <v>2964.6636115224765</v>
      </c>
      <c r="CT49" s="88">
        <f>'[15]5. Headroom capacity'!M$47</f>
        <v>2930.3893954913701</v>
      </c>
      <c r="CU49" s="88">
        <f>'[15]5. Headroom capacity'!N$47</f>
        <v>2898.7089066710669</v>
      </c>
      <c r="CV49" s="88">
        <f>'[15]5. Headroom capacity'!O$47</f>
        <v>2903.3526112044228</v>
      </c>
      <c r="CW49" s="88">
        <f>'[15]5. Headroom capacity'!P$47</f>
        <v>2907.9801349004456</v>
      </c>
      <c r="CX49" s="88">
        <f>'[15]5. Headroom capacity'!Q$47</f>
        <v>2912.5912392575092</v>
      </c>
      <c r="CY49" s="88">
        <f>'[15]5. Headroom capacity'!R$47</f>
        <v>2881.7296846272402</v>
      </c>
      <c r="DA49" s="88">
        <f>'[18]4. Tradeable capacity'!F$47</f>
        <v>0</v>
      </c>
      <c r="DB49" s="88">
        <f>'[18]4. Tradeable capacity'!G$47</f>
        <v>0</v>
      </c>
      <c r="DC49" s="88">
        <f>'[18]4. Tradeable capacity'!H$47</f>
        <v>0</v>
      </c>
      <c r="DD49" s="88">
        <f>'[18]4. Tradeable capacity'!I$47</f>
        <v>0</v>
      </c>
      <c r="DE49" s="88">
        <f>'[18]4. Tradeable capacity'!J$47</f>
        <v>0</v>
      </c>
      <c r="DF49" s="88">
        <f>'[18]4. Tradeable capacity'!K$47</f>
        <v>0</v>
      </c>
      <c r="DG49" s="88">
        <f>'[18]4. Tradeable capacity'!L$47</f>
        <v>0</v>
      </c>
      <c r="DH49" s="88">
        <f>'[18]4. Tradeable capacity'!M$47</f>
        <v>0</v>
      </c>
      <c r="DI49" s="88">
        <f>'[18]4. Tradeable capacity'!N$47</f>
        <v>0</v>
      </c>
      <c r="DJ49" s="88">
        <f>'[18]4. Tradeable capacity'!O$47</f>
        <v>0</v>
      </c>
      <c r="DL49" s="10"/>
      <c r="DM49" s="10"/>
      <c r="DN49" s="10"/>
      <c r="DO49" s="10"/>
      <c r="DP49" s="10"/>
      <c r="DQ49" s="10"/>
      <c r="DR49" s="10"/>
      <c r="DS49" s="10"/>
      <c r="DT49" s="10"/>
      <c r="DU49" s="10"/>
      <c r="DW49" s="10"/>
      <c r="DX49" s="10"/>
      <c r="DY49" s="10"/>
      <c r="DZ49" s="10"/>
      <c r="EA49" s="10"/>
      <c r="EB49" s="10"/>
      <c r="EC49" s="10"/>
      <c r="ED49" s="10"/>
      <c r="EE49" s="10"/>
      <c r="EF49" s="10"/>
    </row>
    <row r="50" spans="4:136">
      <c r="D50" s="10"/>
      <c r="E50" s="135"/>
      <c r="F50" s="140"/>
      <c r="G50" s="10"/>
      <c r="I50" s="10"/>
      <c r="J50" s="10"/>
      <c r="K50" s="130"/>
      <c r="L50" s="10"/>
      <c r="M50" s="10"/>
      <c r="N50" s="10"/>
      <c r="O50" s="10"/>
      <c r="P50" s="10"/>
      <c r="Q50" s="10"/>
      <c r="S50" s="10"/>
      <c r="T50" s="10"/>
      <c r="U50" s="10"/>
      <c r="W50" s="10"/>
      <c r="X50" s="10"/>
      <c r="Y50" s="10"/>
      <c r="Z50" s="10"/>
      <c r="AB50" s="112"/>
      <c r="AC50" s="112"/>
      <c r="AE50" s="10"/>
      <c r="AG50" s="38"/>
      <c r="AH50" s="38"/>
      <c r="AI50" s="10"/>
      <c r="AJ50" s="15"/>
      <c r="AK50" s="38"/>
      <c r="AL50" s="38"/>
      <c r="AM50" s="10"/>
      <c r="AN50" s="10"/>
      <c r="AP50" s="10"/>
      <c r="AQ50" s="10"/>
      <c r="AR50" s="10"/>
      <c r="AS50" s="10"/>
      <c r="AT50" s="10"/>
      <c r="AU50" s="10"/>
      <c r="AV50" s="10"/>
      <c r="AW50" s="10"/>
      <c r="AX50" s="10"/>
      <c r="AY50" s="10"/>
      <c r="AZ50" s="10"/>
      <c r="BA50" s="10"/>
      <c r="BC50" s="10"/>
      <c r="BD50" s="10"/>
      <c r="BE50" s="10"/>
      <c r="BF50" s="10"/>
      <c r="BG50" s="10"/>
      <c r="BH50" s="10"/>
      <c r="BI50" s="10"/>
      <c r="BJ50" s="10"/>
      <c r="BK50" s="10"/>
      <c r="BL50" s="10"/>
      <c r="BM50" s="10"/>
      <c r="BN50" s="10"/>
      <c r="BP50" s="10"/>
      <c r="BQ50" s="10"/>
      <c r="BR50" s="10"/>
      <c r="BS50" s="10"/>
      <c r="BT50" s="10"/>
      <c r="BU50" s="10"/>
      <c r="BV50" s="10"/>
      <c r="BW50" s="10"/>
      <c r="BX50" s="10"/>
      <c r="BY50" s="10"/>
      <c r="BZ50" s="10"/>
      <c r="CA50" s="10"/>
      <c r="CC50" s="10"/>
      <c r="CD50" s="10"/>
      <c r="CE50" s="10"/>
      <c r="CF50" s="10"/>
      <c r="CG50" s="10"/>
      <c r="CH50" s="10"/>
      <c r="CI50" s="10"/>
      <c r="CJ50" s="10"/>
      <c r="CK50" s="10"/>
      <c r="CL50" s="10"/>
      <c r="CM50" s="10"/>
      <c r="CN50" s="10"/>
      <c r="CP50" s="10"/>
      <c r="CQ50" s="10"/>
      <c r="CR50" s="10"/>
      <c r="CS50" s="10"/>
      <c r="CT50" s="10"/>
      <c r="CU50" s="10"/>
      <c r="CV50" s="10"/>
      <c r="CW50" s="10"/>
      <c r="CX50" s="10"/>
      <c r="CY50" s="10"/>
      <c r="DA50" s="10"/>
      <c r="DB50" s="10"/>
      <c r="DC50" s="10"/>
      <c r="DD50" s="10"/>
      <c r="DE50" s="10"/>
      <c r="DF50" s="10"/>
      <c r="DG50" s="10"/>
      <c r="DH50" s="10"/>
      <c r="DI50" s="10"/>
      <c r="DJ50" s="10"/>
      <c r="DL50" s="10"/>
      <c r="DM50" s="10"/>
      <c r="DN50" s="10"/>
      <c r="DO50" s="10"/>
      <c r="DP50" s="10"/>
      <c r="DQ50" s="10"/>
      <c r="DR50" s="10"/>
      <c r="DS50" s="10"/>
      <c r="DT50" s="10"/>
      <c r="DU50" s="10"/>
      <c r="DW50" s="10"/>
      <c r="DX50" s="10"/>
      <c r="DY50" s="10"/>
      <c r="DZ50" s="10"/>
      <c r="EA50" s="10"/>
      <c r="EB50" s="10"/>
      <c r="EC50" s="10"/>
      <c r="ED50" s="10"/>
      <c r="EE50" s="10"/>
      <c r="EF50" s="10"/>
    </row>
    <row r="51" spans="4:136">
      <c r="D51" s="10"/>
      <c r="E51" s="135"/>
      <c r="F51" s="140"/>
      <c r="G51" s="10"/>
      <c r="I51" s="10"/>
      <c r="J51" s="10"/>
      <c r="K51" s="130"/>
      <c r="L51" s="10"/>
      <c r="M51" s="10"/>
      <c r="N51" s="10"/>
      <c r="O51" s="10"/>
      <c r="P51" s="10"/>
      <c r="Q51" s="10"/>
      <c r="S51" s="10"/>
      <c r="T51" s="10"/>
      <c r="U51" s="10"/>
      <c r="W51" s="10"/>
      <c r="X51" s="10"/>
      <c r="Y51" s="10"/>
      <c r="Z51" s="10"/>
      <c r="AB51" s="112"/>
      <c r="AC51" s="112"/>
      <c r="AE51" s="10"/>
      <c r="AG51" s="38"/>
      <c r="AH51" s="38"/>
      <c r="AI51" s="10"/>
      <c r="AJ51" s="15"/>
      <c r="AK51" s="38"/>
      <c r="AL51" s="38"/>
      <c r="AM51" s="10"/>
      <c r="AN51" s="10"/>
      <c r="AP51" s="10"/>
      <c r="AQ51" s="10"/>
      <c r="AR51" s="10"/>
      <c r="AS51" s="10"/>
      <c r="AT51" s="10"/>
      <c r="AU51" s="10"/>
      <c r="AV51" s="10"/>
      <c r="AW51" s="10"/>
      <c r="AX51" s="10"/>
      <c r="AY51" s="10"/>
      <c r="AZ51" s="10"/>
      <c r="BA51" s="10"/>
      <c r="BC51" s="10"/>
      <c r="BD51" s="10"/>
      <c r="BE51" s="10"/>
      <c r="BF51" s="10"/>
      <c r="BG51" s="10"/>
      <c r="BH51" s="10"/>
      <c r="BI51" s="10"/>
      <c r="BJ51" s="10"/>
      <c r="BK51" s="10"/>
      <c r="BL51" s="10"/>
      <c r="BM51" s="10"/>
      <c r="BN51" s="10"/>
      <c r="BP51" s="10"/>
      <c r="BQ51" s="10"/>
      <c r="BR51" s="10"/>
      <c r="BS51" s="10"/>
      <c r="BT51" s="10"/>
      <c r="BU51" s="10"/>
      <c r="BV51" s="10"/>
      <c r="BW51" s="10"/>
      <c r="BX51" s="10"/>
      <c r="BY51" s="10"/>
      <c r="BZ51" s="10"/>
      <c r="CA51" s="10"/>
      <c r="CC51" s="10"/>
      <c r="CD51" s="10"/>
      <c r="CE51" s="10"/>
      <c r="CF51" s="10"/>
      <c r="CG51" s="10"/>
      <c r="CH51" s="10"/>
      <c r="CI51" s="10"/>
      <c r="CJ51" s="10"/>
      <c r="CK51" s="10"/>
      <c r="CL51" s="10"/>
      <c r="CM51" s="10"/>
      <c r="CN51" s="10"/>
      <c r="CP51" s="10"/>
      <c r="CQ51" s="10"/>
      <c r="CR51" s="10"/>
      <c r="CS51" s="10"/>
      <c r="CT51" s="10"/>
      <c r="CU51" s="10"/>
      <c r="CV51" s="10"/>
      <c r="CW51" s="10"/>
      <c r="CX51" s="10"/>
      <c r="CY51" s="10"/>
      <c r="DA51" s="10"/>
      <c r="DB51" s="10"/>
      <c r="DC51" s="10"/>
      <c r="DD51" s="10"/>
      <c r="DE51" s="10"/>
      <c r="DF51" s="10"/>
      <c r="DG51" s="10"/>
      <c r="DH51" s="10"/>
      <c r="DI51" s="10"/>
      <c r="DJ51" s="10"/>
      <c r="DL51" s="10"/>
      <c r="DM51" s="10"/>
      <c r="DN51" s="10"/>
      <c r="DO51" s="10"/>
      <c r="DP51" s="10"/>
      <c r="DQ51" s="10"/>
      <c r="DR51" s="10"/>
      <c r="DS51" s="10"/>
      <c r="DT51" s="10"/>
      <c r="DU51" s="10"/>
      <c r="DW51" s="10"/>
      <c r="DX51" s="10"/>
      <c r="DY51" s="10"/>
      <c r="DZ51" s="10"/>
      <c r="EA51" s="10"/>
      <c r="EB51" s="10"/>
      <c r="EC51" s="10"/>
      <c r="ED51" s="10"/>
      <c r="EE51" s="10"/>
      <c r="EF51" s="10"/>
    </row>
    <row r="52" spans="4:136">
      <c r="D52" s="10"/>
      <c r="E52" s="135"/>
      <c r="F52" s="140"/>
      <c r="G52" s="10"/>
      <c r="I52" s="10"/>
      <c r="J52" s="10"/>
      <c r="K52" s="130"/>
      <c r="L52" s="10"/>
      <c r="M52" s="10"/>
      <c r="N52" s="10"/>
      <c r="O52" s="10"/>
      <c r="P52" s="10"/>
      <c r="Q52" s="10"/>
      <c r="S52" s="10"/>
      <c r="T52" s="10"/>
      <c r="U52" s="10"/>
      <c r="W52" s="10"/>
      <c r="X52" s="10"/>
      <c r="Y52" s="10"/>
      <c r="Z52" s="10"/>
      <c r="AB52" s="112"/>
      <c r="AC52" s="112"/>
      <c r="AE52" s="10"/>
      <c r="AG52" s="38"/>
      <c r="AH52" s="38"/>
      <c r="AI52" s="10"/>
      <c r="AJ52" s="15"/>
      <c r="AK52" s="38"/>
      <c r="AL52" s="38"/>
      <c r="AM52" s="10"/>
      <c r="AN52" s="10"/>
      <c r="AP52" s="10"/>
      <c r="AQ52" s="10"/>
      <c r="AR52" s="10"/>
      <c r="AS52" s="10"/>
      <c r="AT52" s="10"/>
      <c r="AU52" s="10"/>
      <c r="AV52" s="10"/>
      <c r="AW52" s="10"/>
      <c r="AX52" s="10"/>
      <c r="AY52" s="10"/>
      <c r="AZ52" s="10"/>
      <c r="BA52" s="10"/>
      <c r="BC52" s="10"/>
      <c r="BD52" s="10"/>
      <c r="BE52" s="10"/>
      <c r="BF52" s="10"/>
      <c r="BG52" s="10"/>
      <c r="BH52" s="10"/>
      <c r="BI52" s="10"/>
      <c r="BJ52" s="10"/>
      <c r="BK52" s="10"/>
      <c r="BL52" s="10"/>
      <c r="BM52" s="10"/>
      <c r="BN52" s="10"/>
      <c r="BP52" s="10"/>
      <c r="BQ52" s="10"/>
      <c r="BR52" s="10"/>
      <c r="BS52" s="10"/>
      <c r="BT52" s="10"/>
      <c r="BU52" s="10"/>
      <c r="BV52" s="10"/>
      <c r="BW52" s="10"/>
      <c r="BX52" s="10"/>
      <c r="BY52" s="10"/>
      <c r="BZ52" s="10"/>
      <c r="CA52" s="10"/>
      <c r="CC52" s="10"/>
      <c r="CD52" s="10"/>
      <c r="CE52" s="10"/>
      <c r="CF52" s="10"/>
      <c r="CG52" s="10"/>
      <c r="CH52" s="10"/>
      <c r="CI52" s="10"/>
      <c r="CJ52" s="10"/>
      <c r="CK52" s="10"/>
      <c r="CL52" s="10"/>
      <c r="CM52" s="10"/>
      <c r="CN52" s="10"/>
      <c r="CP52" s="10"/>
      <c r="CQ52" s="10"/>
      <c r="CR52" s="10"/>
      <c r="CS52" s="10"/>
      <c r="CT52" s="10"/>
      <c r="CU52" s="10"/>
      <c r="CV52" s="10"/>
      <c r="CW52" s="10"/>
      <c r="CX52" s="10"/>
      <c r="CY52" s="10"/>
      <c r="DA52" s="10"/>
      <c r="DB52" s="10"/>
      <c r="DC52" s="10"/>
      <c r="DD52" s="10"/>
      <c r="DE52" s="10"/>
      <c r="DF52" s="10"/>
      <c r="DG52" s="10"/>
      <c r="DH52" s="10"/>
      <c r="DI52" s="10"/>
      <c r="DJ52" s="10"/>
      <c r="DL52" s="10"/>
      <c r="DM52" s="10"/>
      <c r="DN52" s="10"/>
      <c r="DO52" s="10"/>
      <c r="DP52" s="10"/>
      <c r="DQ52" s="10"/>
      <c r="DR52" s="10"/>
      <c r="DS52" s="10"/>
      <c r="DT52" s="10"/>
      <c r="DU52" s="10"/>
      <c r="DW52" s="10"/>
      <c r="DX52" s="10"/>
      <c r="DY52" s="10"/>
      <c r="DZ52" s="10"/>
      <c r="EA52" s="10"/>
      <c r="EB52" s="10"/>
      <c r="EC52" s="10"/>
      <c r="ED52" s="10"/>
      <c r="EE52" s="10"/>
      <c r="EF52" s="10"/>
    </row>
    <row r="53" spans="4:136">
      <c r="D53" s="10"/>
      <c r="E53" s="135"/>
      <c r="F53" s="140"/>
      <c r="G53" s="10"/>
      <c r="I53" s="10"/>
      <c r="J53" s="10"/>
      <c r="K53" s="130"/>
      <c r="L53" s="10"/>
      <c r="M53" s="10"/>
      <c r="N53" s="10"/>
      <c r="O53" s="10"/>
      <c r="P53" s="10"/>
      <c r="Q53" s="10"/>
      <c r="S53" s="10"/>
      <c r="T53" s="10"/>
      <c r="U53" s="10"/>
      <c r="W53" s="10"/>
      <c r="X53" s="10"/>
      <c r="Y53" s="10"/>
      <c r="Z53" s="10"/>
      <c r="AB53" s="112"/>
      <c r="AC53" s="112"/>
      <c r="AE53" s="10"/>
      <c r="AG53" s="38"/>
      <c r="AH53" s="38"/>
      <c r="AI53" s="10"/>
      <c r="AJ53" s="15"/>
      <c r="AK53" s="38"/>
      <c r="AL53" s="38"/>
      <c r="AM53" s="10"/>
      <c r="AN53" s="10"/>
      <c r="AP53" s="10"/>
      <c r="AQ53" s="10"/>
      <c r="AR53" s="10"/>
      <c r="AS53" s="10"/>
      <c r="AT53" s="10"/>
      <c r="AU53" s="10"/>
      <c r="AV53" s="10"/>
      <c r="AW53" s="10"/>
      <c r="AX53" s="10"/>
      <c r="AY53" s="10"/>
      <c r="AZ53" s="10"/>
      <c r="BA53" s="10"/>
      <c r="BC53" s="10"/>
      <c r="BD53" s="10"/>
      <c r="BE53" s="10"/>
      <c r="BF53" s="10"/>
      <c r="BG53" s="10"/>
      <c r="BH53" s="10"/>
      <c r="BI53" s="10"/>
      <c r="BJ53" s="10"/>
      <c r="BK53" s="10"/>
      <c r="BL53" s="10"/>
      <c r="BM53" s="10"/>
      <c r="BN53" s="10"/>
      <c r="BP53" s="10"/>
      <c r="BQ53" s="10"/>
      <c r="BR53" s="10"/>
      <c r="BS53" s="10"/>
      <c r="BT53" s="10"/>
      <c r="BU53" s="10"/>
      <c r="BV53" s="10"/>
      <c r="BW53" s="10"/>
      <c r="BX53" s="10"/>
      <c r="BY53" s="10"/>
      <c r="BZ53" s="10"/>
      <c r="CA53" s="10"/>
      <c r="CC53" s="10"/>
      <c r="CD53" s="10"/>
      <c r="CE53" s="10"/>
      <c r="CF53" s="10"/>
      <c r="CG53" s="10"/>
      <c r="CH53" s="10"/>
      <c r="CI53" s="10"/>
      <c r="CJ53" s="10"/>
      <c r="CK53" s="10"/>
      <c r="CL53" s="10"/>
      <c r="CM53" s="10"/>
      <c r="CN53" s="10"/>
      <c r="CP53" s="10"/>
      <c r="CQ53" s="10"/>
      <c r="CR53" s="10"/>
      <c r="CS53" s="10"/>
      <c r="CT53" s="10"/>
      <c r="CU53" s="10"/>
      <c r="CV53" s="10"/>
      <c r="CW53" s="10"/>
      <c r="CX53" s="10"/>
      <c r="CY53" s="10"/>
      <c r="DA53" s="10"/>
      <c r="DB53" s="10"/>
      <c r="DC53" s="10"/>
      <c r="DD53" s="10"/>
      <c r="DE53" s="10"/>
      <c r="DF53" s="10"/>
      <c r="DG53" s="10"/>
      <c r="DH53" s="10"/>
      <c r="DI53" s="10"/>
      <c r="DJ53" s="10"/>
      <c r="DL53" s="10"/>
      <c r="DM53" s="10"/>
      <c r="DN53" s="10"/>
      <c r="DO53" s="10"/>
      <c r="DP53" s="10"/>
      <c r="DQ53" s="10"/>
      <c r="DR53" s="10"/>
      <c r="DS53" s="10"/>
      <c r="DT53" s="10"/>
      <c r="DU53" s="10"/>
      <c r="DW53" s="10"/>
      <c r="DX53" s="10"/>
      <c r="DY53" s="10"/>
      <c r="DZ53" s="10"/>
      <c r="EA53" s="10"/>
      <c r="EB53" s="10"/>
      <c r="EC53" s="10"/>
      <c r="ED53" s="10"/>
      <c r="EE53" s="10"/>
      <c r="EF53" s="10"/>
    </row>
    <row r="54" spans="4:136">
      <c r="D54" s="10"/>
      <c r="E54" s="135"/>
      <c r="F54" s="140"/>
      <c r="G54" s="10"/>
      <c r="I54" s="10"/>
      <c r="J54" s="10"/>
      <c r="K54" s="130"/>
      <c r="L54" s="10"/>
      <c r="M54" s="10"/>
      <c r="N54" s="10"/>
      <c r="O54" s="10"/>
      <c r="P54" s="10"/>
      <c r="Q54" s="10"/>
      <c r="S54" s="10"/>
      <c r="T54" s="10"/>
      <c r="U54" s="10"/>
      <c r="W54" s="10"/>
      <c r="X54" s="10"/>
      <c r="Y54" s="10"/>
      <c r="Z54" s="10"/>
      <c r="AB54" s="112"/>
      <c r="AC54" s="112"/>
      <c r="AE54" s="10"/>
      <c r="AG54" s="38"/>
      <c r="AH54" s="38"/>
      <c r="AI54" s="10"/>
      <c r="AJ54" s="15"/>
      <c r="AK54" s="38"/>
      <c r="AL54" s="38"/>
      <c r="AM54" s="10"/>
      <c r="AN54" s="10"/>
      <c r="AP54" s="10"/>
      <c r="AQ54" s="10"/>
      <c r="AR54" s="10"/>
      <c r="AS54" s="10"/>
      <c r="AT54" s="10"/>
      <c r="AU54" s="10"/>
      <c r="AV54" s="10"/>
      <c r="AW54" s="10"/>
      <c r="AX54" s="10"/>
      <c r="AY54" s="10"/>
      <c r="AZ54" s="10"/>
      <c r="BA54" s="10"/>
      <c r="BC54" s="10"/>
      <c r="BD54" s="10"/>
      <c r="BE54" s="10"/>
      <c r="BF54" s="10"/>
      <c r="BG54" s="10"/>
      <c r="BH54" s="10"/>
      <c r="BI54" s="10"/>
      <c r="BJ54" s="10"/>
      <c r="BK54" s="10"/>
      <c r="BL54" s="10"/>
      <c r="BM54" s="10"/>
      <c r="BN54" s="10"/>
      <c r="BP54" s="10"/>
      <c r="BQ54" s="10"/>
      <c r="BR54" s="10"/>
      <c r="BS54" s="10"/>
      <c r="BT54" s="10"/>
      <c r="BU54" s="10"/>
      <c r="BV54" s="10"/>
      <c r="BW54" s="10"/>
      <c r="BX54" s="10"/>
      <c r="BY54" s="10"/>
      <c r="BZ54" s="10"/>
      <c r="CA54" s="10"/>
      <c r="CC54" s="10"/>
      <c r="CD54" s="10"/>
      <c r="CE54" s="10"/>
      <c r="CF54" s="10"/>
      <c r="CG54" s="10"/>
      <c r="CH54" s="10"/>
      <c r="CI54" s="10"/>
      <c r="CJ54" s="10"/>
      <c r="CK54" s="10"/>
      <c r="CL54" s="10"/>
      <c r="CM54" s="10"/>
      <c r="CN54" s="10"/>
      <c r="CP54" s="10"/>
      <c r="CQ54" s="10"/>
      <c r="CR54" s="10"/>
      <c r="CS54" s="10"/>
      <c r="CT54" s="10"/>
      <c r="CU54" s="10"/>
      <c r="CV54" s="10"/>
      <c r="CW54" s="10"/>
      <c r="CX54" s="10"/>
      <c r="CY54" s="10"/>
      <c r="DA54" s="10"/>
      <c r="DB54" s="10"/>
      <c r="DC54" s="10"/>
      <c r="DD54" s="10"/>
      <c r="DE54" s="10"/>
      <c r="DF54" s="10"/>
      <c r="DG54" s="10"/>
      <c r="DH54" s="10"/>
      <c r="DI54" s="10"/>
      <c r="DJ54" s="10"/>
      <c r="DL54" s="10"/>
      <c r="DM54" s="10"/>
      <c r="DN54" s="10"/>
      <c r="DO54" s="10"/>
      <c r="DP54" s="10"/>
      <c r="DQ54" s="10"/>
      <c r="DR54" s="10"/>
      <c r="DS54" s="10"/>
      <c r="DT54" s="10"/>
      <c r="DU54" s="10"/>
      <c r="DW54" s="10"/>
      <c r="DX54" s="10"/>
      <c r="DY54" s="10"/>
      <c r="DZ54" s="10"/>
      <c r="EA54" s="10"/>
      <c r="EB54" s="10"/>
      <c r="EC54" s="10"/>
      <c r="ED54" s="10"/>
      <c r="EE54" s="10"/>
      <c r="EF54" s="10"/>
    </row>
    <row r="55" spans="4:136">
      <c r="D55" s="10"/>
      <c r="E55" s="135"/>
      <c r="F55" s="140"/>
      <c r="G55" s="10"/>
      <c r="I55" s="10"/>
      <c r="J55" s="10"/>
      <c r="K55" s="130"/>
      <c r="L55" s="10"/>
      <c r="M55" s="10"/>
      <c r="N55" s="10"/>
      <c r="O55" s="10"/>
      <c r="P55" s="10"/>
      <c r="Q55" s="10"/>
      <c r="S55" s="10"/>
      <c r="T55" s="10"/>
      <c r="U55" s="10"/>
      <c r="W55" s="10"/>
      <c r="X55" s="10"/>
      <c r="Y55" s="10"/>
      <c r="Z55" s="10"/>
      <c r="AB55" s="112"/>
      <c r="AC55" s="112"/>
      <c r="AE55" s="10"/>
      <c r="AG55" s="38"/>
      <c r="AH55" s="38"/>
      <c r="AI55" s="10"/>
      <c r="AJ55" s="15"/>
      <c r="AK55" s="38"/>
      <c r="AL55" s="38"/>
      <c r="AM55" s="10"/>
      <c r="AN55" s="10"/>
      <c r="AP55" s="10"/>
      <c r="AQ55" s="10"/>
      <c r="AR55" s="10"/>
      <c r="AS55" s="10"/>
      <c r="AT55" s="10"/>
      <c r="AU55" s="10"/>
      <c r="AV55" s="10"/>
      <c r="AW55" s="10"/>
      <c r="AX55" s="10"/>
      <c r="AY55" s="10"/>
      <c r="AZ55" s="10"/>
      <c r="BA55" s="10"/>
      <c r="BC55" s="10"/>
      <c r="BD55" s="10"/>
      <c r="BE55" s="10"/>
      <c r="BF55" s="10"/>
      <c r="BG55" s="10"/>
      <c r="BH55" s="10"/>
      <c r="BI55" s="10"/>
      <c r="BJ55" s="10"/>
      <c r="BK55" s="10"/>
      <c r="BL55" s="10"/>
      <c r="BM55" s="10"/>
      <c r="BN55" s="10"/>
      <c r="BP55" s="10"/>
      <c r="BQ55" s="10"/>
      <c r="BR55" s="10"/>
      <c r="BS55" s="10"/>
      <c r="BT55" s="10"/>
      <c r="BU55" s="10"/>
      <c r="BV55" s="10"/>
      <c r="BW55" s="10"/>
      <c r="BX55" s="10"/>
      <c r="BY55" s="10"/>
      <c r="BZ55" s="10"/>
      <c r="CA55" s="10"/>
      <c r="CC55" s="10"/>
      <c r="CD55" s="10"/>
      <c r="CE55" s="10"/>
      <c r="CF55" s="10"/>
      <c r="CG55" s="10"/>
      <c r="CH55" s="10"/>
      <c r="CI55" s="10"/>
      <c r="CJ55" s="10"/>
      <c r="CK55" s="10"/>
      <c r="CL55" s="10"/>
      <c r="CM55" s="10"/>
      <c r="CN55" s="10"/>
      <c r="CP55" s="10"/>
      <c r="CQ55" s="10"/>
      <c r="CR55" s="10"/>
      <c r="CS55" s="10"/>
      <c r="CT55" s="10"/>
      <c r="CU55" s="10"/>
      <c r="CV55" s="10"/>
      <c r="CW55" s="10"/>
      <c r="CX55" s="10"/>
      <c r="CY55" s="10"/>
      <c r="DA55" s="10"/>
      <c r="DB55" s="10"/>
      <c r="DC55" s="10"/>
      <c r="DD55" s="10"/>
      <c r="DE55" s="10"/>
      <c r="DF55" s="10"/>
      <c r="DG55" s="10"/>
      <c r="DH55" s="10"/>
      <c r="DI55" s="10"/>
      <c r="DJ55" s="10"/>
      <c r="DL55" s="10"/>
      <c r="DM55" s="10"/>
      <c r="DN55" s="10"/>
      <c r="DO55" s="10"/>
      <c r="DP55" s="10"/>
      <c r="DQ55" s="10"/>
      <c r="DR55" s="10"/>
      <c r="DS55" s="10"/>
      <c r="DT55" s="10"/>
      <c r="DU55" s="10"/>
      <c r="DW55" s="10"/>
      <c r="DX55" s="10"/>
      <c r="DY55" s="10"/>
      <c r="DZ55" s="10"/>
      <c r="EA55" s="10"/>
      <c r="EB55" s="10"/>
      <c r="EC55" s="10"/>
      <c r="ED55" s="10"/>
      <c r="EE55" s="10"/>
      <c r="EF55" s="10"/>
    </row>
    <row r="56" spans="4:136">
      <c r="D56" s="10"/>
      <c r="E56" s="135"/>
      <c r="F56" s="140"/>
      <c r="G56" s="10"/>
      <c r="I56" s="10"/>
      <c r="J56" s="10"/>
      <c r="K56" s="130"/>
      <c r="L56" s="10"/>
      <c r="M56" s="10"/>
      <c r="N56" s="10"/>
      <c r="O56" s="10"/>
      <c r="P56" s="10"/>
      <c r="Q56" s="10"/>
      <c r="S56" s="10"/>
      <c r="T56" s="10"/>
      <c r="U56" s="10"/>
      <c r="W56" s="10"/>
      <c r="X56" s="10"/>
      <c r="Y56" s="10"/>
      <c r="Z56" s="10"/>
      <c r="AB56" s="112"/>
      <c r="AC56" s="112"/>
      <c r="AE56" s="10"/>
      <c r="AG56" s="38"/>
      <c r="AH56" s="38"/>
      <c r="AI56" s="10"/>
      <c r="AJ56" s="15"/>
      <c r="AK56" s="38"/>
      <c r="AL56" s="38"/>
      <c r="AM56" s="10"/>
      <c r="AN56" s="10"/>
      <c r="AP56" s="10"/>
      <c r="AQ56" s="10"/>
      <c r="AR56" s="10"/>
      <c r="AS56" s="10"/>
      <c r="AT56" s="10"/>
      <c r="AU56" s="10"/>
      <c r="AV56" s="10"/>
      <c r="AW56" s="10"/>
      <c r="AX56" s="10"/>
      <c r="AY56" s="10"/>
      <c r="AZ56" s="10"/>
      <c r="BA56" s="10"/>
      <c r="BC56" s="10"/>
      <c r="BD56" s="10"/>
      <c r="BE56" s="10"/>
      <c r="BF56" s="10"/>
      <c r="BG56" s="10"/>
      <c r="BH56" s="10"/>
      <c r="BI56" s="10"/>
      <c r="BJ56" s="10"/>
      <c r="BK56" s="10"/>
      <c r="BL56" s="10"/>
      <c r="BM56" s="10"/>
      <c r="BN56" s="10"/>
      <c r="BP56" s="10"/>
      <c r="BQ56" s="10"/>
      <c r="BR56" s="10"/>
      <c r="BS56" s="10"/>
      <c r="BT56" s="10"/>
      <c r="BU56" s="10"/>
      <c r="BV56" s="10"/>
      <c r="BW56" s="10"/>
      <c r="BX56" s="10"/>
      <c r="BY56" s="10"/>
      <c r="BZ56" s="10"/>
      <c r="CA56" s="10"/>
      <c r="CC56" s="10"/>
      <c r="CD56" s="10"/>
      <c r="CE56" s="10"/>
      <c r="CF56" s="10"/>
      <c r="CG56" s="10"/>
      <c r="CH56" s="10"/>
      <c r="CI56" s="10"/>
      <c r="CJ56" s="10"/>
      <c r="CK56" s="10"/>
      <c r="CL56" s="10"/>
      <c r="CM56" s="10"/>
      <c r="CN56" s="10"/>
      <c r="CP56" s="10"/>
      <c r="CQ56" s="10"/>
      <c r="CR56" s="10"/>
      <c r="CS56" s="10"/>
      <c r="CT56" s="10"/>
      <c r="CU56" s="10"/>
      <c r="CV56" s="10"/>
      <c r="CW56" s="10"/>
      <c r="CX56" s="10"/>
      <c r="CY56" s="10"/>
      <c r="DA56" s="10"/>
      <c r="DB56" s="10"/>
      <c r="DC56" s="10"/>
      <c r="DD56" s="10"/>
      <c r="DE56" s="10"/>
      <c r="DF56" s="10"/>
      <c r="DG56" s="10"/>
      <c r="DH56" s="10"/>
      <c r="DI56" s="10"/>
      <c r="DJ56" s="10"/>
      <c r="DL56" s="10"/>
      <c r="DM56" s="10"/>
      <c r="DN56" s="10"/>
      <c r="DO56" s="10"/>
      <c r="DP56" s="10"/>
      <c r="DQ56" s="10"/>
      <c r="DR56" s="10"/>
      <c r="DS56" s="10"/>
      <c r="DT56" s="10"/>
      <c r="DU56" s="10"/>
      <c r="DW56" s="10"/>
      <c r="DX56" s="10"/>
      <c r="DY56" s="10"/>
      <c r="DZ56" s="10"/>
      <c r="EA56" s="10"/>
      <c r="EB56" s="10"/>
      <c r="EC56" s="10"/>
      <c r="ED56" s="10"/>
      <c r="EE56" s="10"/>
      <c r="EF56" s="10"/>
    </row>
    <row r="57" spans="4:136">
      <c r="D57" s="10"/>
      <c r="E57" s="135"/>
      <c r="F57" s="140"/>
      <c r="G57" s="10"/>
      <c r="I57" s="10"/>
      <c r="J57" s="10"/>
      <c r="K57" s="130"/>
      <c r="L57" s="10"/>
      <c r="M57" s="10"/>
      <c r="N57" s="10"/>
      <c r="O57" s="10"/>
      <c r="P57" s="10"/>
      <c r="Q57" s="10"/>
      <c r="S57" s="10"/>
      <c r="T57" s="10"/>
      <c r="U57" s="10"/>
      <c r="W57" s="10"/>
      <c r="X57" s="10"/>
      <c r="Y57" s="10"/>
      <c r="Z57" s="10"/>
      <c r="AB57" s="112"/>
      <c r="AC57" s="112"/>
      <c r="AE57" s="10"/>
      <c r="AG57" s="38"/>
      <c r="AH57" s="38"/>
      <c r="AI57" s="10"/>
      <c r="AJ57" s="15"/>
      <c r="AK57" s="38"/>
      <c r="AL57" s="38"/>
      <c r="AM57" s="10"/>
      <c r="AN57" s="10"/>
      <c r="AP57" s="10"/>
      <c r="AQ57" s="10"/>
      <c r="AR57" s="10"/>
      <c r="AS57" s="10"/>
      <c r="AT57" s="10"/>
      <c r="AU57" s="10"/>
      <c r="AV57" s="10"/>
      <c r="AW57" s="10"/>
      <c r="AX57" s="10"/>
      <c r="AY57" s="10"/>
      <c r="AZ57" s="10"/>
      <c r="BA57" s="10"/>
      <c r="BC57" s="10"/>
      <c r="BD57" s="10"/>
      <c r="BE57" s="10"/>
      <c r="BF57" s="10"/>
      <c r="BG57" s="10"/>
      <c r="BH57" s="10"/>
      <c r="BI57" s="10"/>
      <c r="BJ57" s="10"/>
      <c r="BK57" s="10"/>
      <c r="BL57" s="10"/>
      <c r="BM57" s="10"/>
      <c r="BN57" s="10"/>
      <c r="BP57" s="10"/>
      <c r="BQ57" s="10"/>
      <c r="BR57" s="10"/>
      <c r="BS57" s="10"/>
      <c r="BT57" s="10"/>
      <c r="BU57" s="10"/>
      <c r="BV57" s="10"/>
      <c r="BW57" s="10"/>
      <c r="BX57" s="10"/>
      <c r="BY57" s="10"/>
      <c r="BZ57" s="10"/>
      <c r="CA57" s="10"/>
      <c r="CC57" s="10"/>
      <c r="CD57" s="10"/>
      <c r="CE57" s="10"/>
      <c r="CF57" s="10"/>
      <c r="CG57" s="10"/>
      <c r="CH57" s="10"/>
      <c r="CI57" s="10"/>
      <c r="CJ57" s="10"/>
      <c r="CK57" s="10"/>
      <c r="CL57" s="10"/>
      <c r="CM57" s="10"/>
      <c r="CN57" s="10"/>
      <c r="CP57" s="10"/>
      <c r="CQ57" s="10"/>
      <c r="CR57" s="10"/>
      <c r="CS57" s="10"/>
      <c r="CT57" s="10"/>
      <c r="CU57" s="10"/>
      <c r="CV57" s="10"/>
      <c r="CW57" s="10"/>
      <c r="CX57" s="10"/>
      <c r="CY57" s="10"/>
      <c r="DA57" s="10"/>
      <c r="DB57" s="10"/>
      <c r="DC57" s="10"/>
      <c r="DD57" s="10"/>
      <c r="DE57" s="10"/>
      <c r="DF57" s="10"/>
      <c r="DG57" s="10"/>
      <c r="DH57" s="10"/>
      <c r="DI57" s="10"/>
      <c r="DJ57" s="10"/>
      <c r="DL57" s="10"/>
      <c r="DM57" s="10"/>
      <c r="DN57" s="10"/>
      <c r="DO57" s="10"/>
      <c r="DP57" s="10"/>
      <c r="DQ57" s="10"/>
      <c r="DR57" s="10"/>
      <c r="DS57" s="10"/>
      <c r="DT57" s="10"/>
      <c r="DU57" s="10"/>
      <c r="DW57" s="10"/>
      <c r="DX57" s="10"/>
      <c r="DY57" s="10"/>
      <c r="DZ57" s="10"/>
      <c r="EA57" s="10"/>
      <c r="EB57" s="10"/>
      <c r="EC57" s="10"/>
      <c r="ED57" s="10"/>
      <c r="EE57" s="10"/>
      <c r="EF57" s="10"/>
    </row>
    <row r="58" spans="4:136">
      <c r="D58" s="10"/>
      <c r="E58" s="135"/>
      <c r="F58" s="140"/>
      <c r="G58" s="10"/>
      <c r="I58" s="10"/>
      <c r="J58" s="10"/>
      <c r="K58" s="130"/>
      <c r="L58" s="10"/>
      <c r="M58" s="10"/>
      <c r="N58" s="10"/>
      <c r="O58" s="10"/>
      <c r="P58" s="10"/>
      <c r="Q58" s="10"/>
      <c r="S58" s="10"/>
      <c r="T58" s="10"/>
      <c r="U58" s="10"/>
      <c r="W58" s="10"/>
      <c r="X58" s="10"/>
      <c r="Y58" s="10"/>
      <c r="Z58" s="10"/>
      <c r="AB58" s="112"/>
      <c r="AC58" s="112"/>
      <c r="AE58" s="10"/>
      <c r="AG58" s="38"/>
      <c r="AH58" s="38"/>
      <c r="AI58" s="10"/>
      <c r="AJ58" s="15"/>
      <c r="AK58" s="38"/>
      <c r="AL58" s="38"/>
      <c r="AM58" s="10"/>
      <c r="AN58" s="10"/>
      <c r="AP58" s="10"/>
      <c r="AQ58" s="10"/>
      <c r="AR58" s="10"/>
      <c r="AS58" s="10"/>
      <c r="AT58" s="10"/>
      <c r="AU58" s="10"/>
      <c r="AV58" s="10"/>
      <c r="AW58" s="10"/>
      <c r="AX58" s="10"/>
      <c r="AY58" s="10"/>
      <c r="AZ58" s="10"/>
      <c r="BA58" s="10"/>
      <c r="BC58" s="10"/>
      <c r="BD58" s="10"/>
      <c r="BE58" s="10"/>
      <c r="BF58" s="10"/>
      <c r="BG58" s="10"/>
      <c r="BH58" s="10"/>
      <c r="BI58" s="10"/>
      <c r="BJ58" s="10"/>
      <c r="BK58" s="10"/>
      <c r="BL58" s="10"/>
      <c r="BM58" s="10"/>
      <c r="BN58" s="10"/>
      <c r="BP58" s="10"/>
      <c r="BQ58" s="10"/>
      <c r="BR58" s="10"/>
      <c r="BS58" s="10"/>
      <c r="BT58" s="10"/>
      <c r="BU58" s="10"/>
      <c r="BV58" s="10"/>
      <c r="BW58" s="10"/>
      <c r="BX58" s="10"/>
      <c r="BY58" s="10"/>
      <c r="BZ58" s="10"/>
      <c r="CA58" s="10"/>
      <c r="CC58" s="10"/>
      <c r="CD58" s="10"/>
      <c r="CE58" s="10"/>
      <c r="CF58" s="10"/>
      <c r="CG58" s="10"/>
      <c r="CH58" s="10"/>
      <c r="CI58" s="10"/>
      <c r="CJ58" s="10"/>
      <c r="CK58" s="10"/>
      <c r="CL58" s="10"/>
      <c r="CM58" s="10"/>
      <c r="CN58" s="10"/>
      <c r="CP58" s="10"/>
      <c r="CQ58" s="10"/>
      <c r="CR58" s="10"/>
      <c r="CS58" s="10"/>
      <c r="CT58" s="10"/>
      <c r="CU58" s="10"/>
      <c r="CV58" s="10"/>
      <c r="CW58" s="10"/>
      <c r="CX58" s="10"/>
      <c r="CY58" s="10"/>
      <c r="DA58" s="10"/>
      <c r="DB58" s="10"/>
      <c r="DC58" s="10"/>
      <c r="DD58" s="10"/>
      <c r="DE58" s="10"/>
      <c r="DF58" s="10"/>
      <c r="DG58" s="10"/>
      <c r="DH58" s="10"/>
      <c r="DI58" s="10"/>
      <c r="DJ58" s="10"/>
      <c r="DL58" s="10"/>
      <c r="DM58" s="10"/>
      <c r="DN58" s="10"/>
      <c r="DO58" s="10"/>
      <c r="DP58" s="10"/>
      <c r="DQ58" s="10"/>
      <c r="DR58" s="10"/>
      <c r="DS58" s="10"/>
      <c r="DT58" s="10"/>
      <c r="DU58" s="10"/>
      <c r="DW58" s="10"/>
      <c r="DX58" s="10"/>
      <c r="DY58" s="10"/>
      <c r="DZ58" s="10"/>
      <c r="EA58" s="10"/>
      <c r="EB58" s="10"/>
      <c r="EC58" s="10"/>
      <c r="ED58" s="10"/>
      <c r="EE58" s="10"/>
      <c r="EF58" s="10"/>
    </row>
    <row r="59" spans="4:136">
      <c r="D59" s="10"/>
      <c r="E59" s="135"/>
      <c r="F59" s="140"/>
      <c r="G59" s="10"/>
      <c r="I59" s="10"/>
      <c r="J59" s="10"/>
      <c r="K59" s="130"/>
      <c r="L59" s="10"/>
      <c r="M59" s="10"/>
      <c r="N59" s="10"/>
      <c r="O59" s="10"/>
      <c r="P59" s="10"/>
      <c r="Q59" s="10"/>
      <c r="S59" s="10"/>
      <c r="T59" s="10"/>
      <c r="U59" s="10"/>
      <c r="W59" s="10"/>
      <c r="X59" s="10"/>
      <c r="Y59" s="10"/>
      <c r="Z59" s="10"/>
      <c r="AB59" s="112"/>
      <c r="AC59" s="112"/>
      <c r="AE59" s="10"/>
      <c r="AG59" s="38"/>
      <c r="AH59" s="38"/>
      <c r="AI59" s="10"/>
      <c r="AJ59" s="15"/>
      <c r="AK59" s="38"/>
      <c r="AL59" s="38"/>
      <c r="AM59" s="10"/>
      <c r="AN59" s="10"/>
      <c r="AP59" s="10"/>
      <c r="AQ59" s="10"/>
      <c r="AR59" s="10"/>
      <c r="AS59" s="10"/>
      <c r="AT59" s="10"/>
      <c r="AU59" s="10"/>
      <c r="AV59" s="10"/>
      <c r="AW59" s="10"/>
      <c r="AX59" s="10"/>
      <c r="AY59" s="10"/>
      <c r="AZ59" s="10"/>
      <c r="BA59" s="10"/>
      <c r="BC59" s="10"/>
      <c r="BD59" s="10"/>
      <c r="BE59" s="10"/>
      <c r="BF59" s="10"/>
      <c r="BG59" s="10"/>
      <c r="BH59" s="10"/>
      <c r="BI59" s="10"/>
      <c r="BJ59" s="10"/>
      <c r="BK59" s="10"/>
      <c r="BL59" s="10"/>
      <c r="BM59" s="10"/>
      <c r="BN59" s="10"/>
      <c r="BP59" s="10"/>
      <c r="BQ59" s="10"/>
      <c r="BR59" s="10"/>
      <c r="BS59" s="10"/>
      <c r="BT59" s="10"/>
      <c r="BU59" s="10"/>
      <c r="BV59" s="10"/>
      <c r="BW59" s="10"/>
      <c r="BX59" s="10"/>
      <c r="BY59" s="10"/>
      <c r="BZ59" s="10"/>
      <c r="CA59" s="10"/>
      <c r="CC59" s="10"/>
      <c r="CD59" s="10"/>
      <c r="CE59" s="10"/>
      <c r="CF59" s="10"/>
      <c r="CG59" s="10"/>
      <c r="CH59" s="10"/>
      <c r="CI59" s="10"/>
      <c r="CJ59" s="10"/>
      <c r="CK59" s="10"/>
      <c r="CL59" s="10"/>
      <c r="CM59" s="10"/>
      <c r="CN59" s="10"/>
      <c r="CP59" s="10"/>
      <c r="CQ59" s="10"/>
      <c r="CR59" s="10"/>
      <c r="CS59" s="10"/>
      <c r="CT59" s="10"/>
      <c r="CU59" s="10"/>
      <c r="CV59" s="10"/>
      <c r="CW59" s="10"/>
      <c r="CX59" s="10"/>
      <c r="CY59" s="10"/>
      <c r="DA59" s="10"/>
      <c r="DB59" s="10"/>
      <c r="DC59" s="10"/>
      <c r="DD59" s="10"/>
      <c r="DE59" s="10"/>
      <c r="DF59" s="10"/>
      <c r="DG59" s="10"/>
      <c r="DH59" s="10"/>
      <c r="DI59" s="10"/>
      <c r="DJ59" s="10"/>
      <c r="DL59" s="10"/>
      <c r="DM59" s="10"/>
      <c r="DN59" s="10"/>
      <c r="DO59" s="10"/>
      <c r="DP59" s="10"/>
      <c r="DQ59" s="10"/>
      <c r="DR59" s="10"/>
      <c r="DS59" s="10"/>
      <c r="DT59" s="10"/>
      <c r="DU59" s="10"/>
      <c r="DW59" s="10"/>
      <c r="DX59" s="10"/>
      <c r="DY59" s="10"/>
      <c r="DZ59" s="10"/>
      <c r="EA59" s="10"/>
      <c r="EB59" s="10"/>
      <c r="EC59" s="10"/>
      <c r="ED59" s="10"/>
      <c r="EE59" s="10"/>
      <c r="EF59" s="10"/>
    </row>
    <row r="60" spans="4:136">
      <c r="D60" s="10"/>
      <c r="E60" s="135"/>
      <c r="F60" s="140"/>
      <c r="G60" s="10"/>
      <c r="I60" s="10"/>
      <c r="J60" s="10"/>
      <c r="K60" s="130"/>
      <c r="L60" s="10"/>
      <c r="M60" s="10"/>
      <c r="N60" s="10"/>
      <c r="O60" s="10"/>
      <c r="P60" s="10"/>
      <c r="Q60" s="10"/>
      <c r="S60" s="10"/>
      <c r="T60" s="10"/>
      <c r="U60" s="10"/>
      <c r="W60" s="10"/>
      <c r="X60" s="10"/>
      <c r="Y60" s="10"/>
      <c r="Z60" s="10"/>
      <c r="AB60" s="112"/>
      <c r="AC60" s="112"/>
      <c r="AE60" s="10"/>
      <c r="AG60" s="38"/>
      <c r="AH60" s="38"/>
      <c r="AI60" s="10"/>
      <c r="AJ60" s="15"/>
      <c r="AK60" s="38"/>
      <c r="AL60" s="38"/>
      <c r="AM60" s="10"/>
      <c r="AN60" s="10"/>
      <c r="AP60" s="10"/>
      <c r="AQ60" s="10"/>
      <c r="AR60" s="10"/>
      <c r="AS60" s="10"/>
      <c r="AT60" s="10"/>
      <c r="AU60" s="10"/>
      <c r="AV60" s="10"/>
      <c r="AW60" s="10"/>
      <c r="AX60" s="10"/>
      <c r="AY60" s="10"/>
      <c r="AZ60" s="10"/>
      <c r="BA60" s="10"/>
      <c r="BC60" s="10"/>
      <c r="BD60" s="10"/>
      <c r="BE60" s="10"/>
      <c r="BF60" s="10"/>
      <c r="BG60" s="10"/>
      <c r="BH60" s="10"/>
      <c r="BI60" s="10"/>
      <c r="BJ60" s="10"/>
      <c r="BK60" s="10"/>
      <c r="BL60" s="10"/>
      <c r="BM60" s="10"/>
      <c r="BN60" s="10"/>
      <c r="BP60" s="10"/>
      <c r="BQ60" s="10"/>
      <c r="BR60" s="10"/>
      <c r="BS60" s="10"/>
      <c r="BT60" s="10"/>
      <c r="BU60" s="10"/>
      <c r="BV60" s="10"/>
      <c r="BW60" s="10"/>
      <c r="BX60" s="10"/>
      <c r="BY60" s="10"/>
      <c r="BZ60" s="10"/>
      <c r="CA60" s="10"/>
      <c r="CC60" s="10"/>
      <c r="CD60" s="10"/>
      <c r="CE60" s="10"/>
      <c r="CF60" s="10"/>
      <c r="CG60" s="10"/>
      <c r="CH60" s="10"/>
      <c r="CI60" s="10"/>
      <c r="CJ60" s="10"/>
      <c r="CK60" s="10"/>
      <c r="CL60" s="10"/>
      <c r="CM60" s="10"/>
      <c r="CN60" s="10"/>
      <c r="CP60" s="10"/>
      <c r="CQ60" s="10"/>
      <c r="CR60" s="10"/>
      <c r="CS60" s="10"/>
      <c r="CT60" s="10"/>
      <c r="CU60" s="10"/>
      <c r="CV60" s="10"/>
      <c r="CW60" s="10"/>
      <c r="CX60" s="10"/>
      <c r="CY60" s="10"/>
      <c r="DA60" s="10"/>
      <c r="DB60" s="10"/>
      <c r="DC60" s="10"/>
      <c r="DD60" s="10"/>
      <c r="DE60" s="10"/>
      <c r="DF60" s="10"/>
      <c r="DG60" s="10"/>
      <c r="DH60" s="10"/>
      <c r="DI60" s="10"/>
      <c r="DJ60" s="10"/>
      <c r="DL60" s="10"/>
      <c r="DM60" s="10"/>
      <c r="DN60" s="10"/>
      <c r="DO60" s="10"/>
      <c r="DP60" s="10"/>
      <c r="DQ60" s="10"/>
      <c r="DR60" s="10"/>
      <c r="DS60" s="10"/>
      <c r="DT60" s="10"/>
      <c r="DU60" s="10"/>
      <c r="DW60" s="10"/>
      <c r="DX60" s="10"/>
      <c r="DY60" s="10"/>
      <c r="DZ60" s="10"/>
      <c r="EA60" s="10"/>
      <c r="EB60" s="10"/>
      <c r="EC60" s="10"/>
      <c r="ED60" s="10"/>
      <c r="EE60" s="10"/>
      <c r="EF60" s="10"/>
    </row>
    <row r="61" spans="4:136">
      <c r="D61" s="10"/>
      <c r="E61" s="135"/>
      <c r="F61" s="140"/>
      <c r="G61" s="10"/>
      <c r="I61" s="10"/>
      <c r="J61" s="10"/>
      <c r="K61" s="130"/>
      <c r="L61" s="10"/>
      <c r="M61" s="10"/>
      <c r="N61" s="10"/>
      <c r="O61" s="10"/>
      <c r="P61" s="10"/>
      <c r="Q61" s="10"/>
      <c r="S61" s="10"/>
      <c r="T61" s="10"/>
      <c r="U61" s="10"/>
      <c r="W61" s="10"/>
      <c r="X61" s="10"/>
      <c r="Y61" s="10"/>
      <c r="Z61" s="10"/>
      <c r="AB61" s="112"/>
      <c r="AC61" s="112"/>
      <c r="AE61" s="10"/>
      <c r="AG61" s="38"/>
      <c r="AH61" s="38"/>
      <c r="AI61" s="10"/>
      <c r="AJ61" s="15"/>
      <c r="AK61" s="38"/>
      <c r="AL61" s="38"/>
      <c r="AM61" s="10"/>
      <c r="AN61" s="10"/>
      <c r="AP61" s="10"/>
      <c r="AQ61" s="10"/>
      <c r="AR61" s="10"/>
      <c r="AS61" s="10"/>
      <c r="AT61" s="10"/>
      <c r="AU61" s="10"/>
      <c r="AV61" s="10"/>
      <c r="AW61" s="10"/>
      <c r="AX61" s="10"/>
      <c r="AY61" s="10"/>
      <c r="AZ61" s="10"/>
      <c r="BA61" s="10"/>
      <c r="BC61" s="10"/>
      <c r="BD61" s="10"/>
      <c r="BE61" s="10"/>
      <c r="BF61" s="10"/>
      <c r="BG61" s="10"/>
      <c r="BH61" s="10"/>
      <c r="BI61" s="10"/>
      <c r="BJ61" s="10"/>
      <c r="BK61" s="10"/>
      <c r="BL61" s="10"/>
      <c r="BM61" s="10"/>
      <c r="BN61" s="10"/>
      <c r="BP61" s="10"/>
      <c r="BQ61" s="10"/>
      <c r="BR61" s="10"/>
      <c r="BS61" s="10"/>
      <c r="BT61" s="10"/>
      <c r="BU61" s="10"/>
      <c r="BV61" s="10"/>
      <c r="BW61" s="10"/>
      <c r="BX61" s="10"/>
      <c r="BY61" s="10"/>
      <c r="BZ61" s="10"/>
      <c r="CA61" s="10"/>
      <c r="CC61" s="10"/>
      <c r="CD61" s="10"/>
      <c r="CE61" s="10"/>
      <c r="CF61" s="10"/>
      <c r="CG61" s="10"/>
      <c r="CH61" s="10"/>
      <c r="CI61" s="10"/>
      <c r="CJ61" s="10"/>
      <c r="CK61" s="10"/>
      <c r="CL61" s="10"/>
      <c r="CM61" s="10"/>
      <c r="CN61" s="10"/>
      <c r="CP61" s="10"/>
      <c r="CQ61" s="10"/>
      <c r="CR61" s="10"/>
      <c r="CS61" s="10"/>
      <c r="CT61" s="10"/>
      <c r="CU61" s="10"/>
      <c r="CV61" s="10"/>
      <c r="CW61" s="10"/>
      <c r="CX61" s="10"/>
      <c r="CY61" s="10"/>
      <c r="DA61" s="10"/>
      <c r="DB61" s="10"/>
      <c r="DC61" s="10"/>
      <c r="DD61" s="10"/>
      <c r="DE61" s="10"/>
      <c r="DF61" s="10"/>
      <c r="DG61" s="10"/>
      <c r="DH61" s="10"/>
      <c r="DI61" s="10"/>
      <c r="DJ61" s="10"/>
      <c r="DL61" s="10"/>
      <c r="DM61" s="10"/>
      <c r="DN61" s="10"/>
      <c r="DO61" s="10"/>
      <c r="DP61" s="10"/>
      <c r="DQ61" s="10"/>
      <c r="DR61" s="10"/>
      <c r="DS61" s="10"/>
      <c r="DT61" s="10"/>
      <c r="DU61" s="10"/>
      <c r="DW61" s="10"/>
      <c r="DX61" s="10"/>
      <c r="DY61" s="10"/>
      <c r="DZ61" s="10"/>
      <c r="EA61" s="10"/>
      <c r="EB61" s="10"/>
      <c r="EC61" s="10"/>
      <c r="ED61" s="10"/>
      <c r="EE61" s="10"/>
      <c r="EF61" s="10"/>
    </row>
    <row r="62" spans="4:136">
      <c r="D62" s="10"/>
      <c r="E62" s="135"/>
      <c r="F62" s="140"/>
      <c r="G62" s="10"/>
      <c r="I62" s="10"/>
      <c r="J62" s="10"/>
      <c r="K62" s="130"/>
      <c r="L62" s="10"/>
      <c r="M62" s="10"/>
      <c r="N62" s="10"/>
      <c r="O62" s="10"/>
      <c r="P62" s="10"/>
      <c r="Q62" s="10"/>
      <c r="S62" s="10"/>
      <c r="T62" s="10"/>
      <c r="U62" s="10"/>
      <c r="W62" s="10"/>
      <c r="X62" s="10"/>
      <c r="Y62" s="10"/>
      <c r="Z62" s="10"/>
      <c r="AB62" s="112"/>
      <c r="AC62" s="112"/>
      <c r="AE62" s="10"/>
      <c r="AG62" s="38"/>
      <c r="AH62" s="38"/>
      <c r="AI62" s="10"/>
      <c r="AJ62" s="15"/>
      <c r="AK62" s="38"/>
      <c r="AL62" s="38"/>
      <c r="AM62" s="10"/>
      <c r="AN62" s="10"/>
      <c r="AP62" s="10"/>
      <c r="AQ62" s="10"/>
      <c r="AR62" s="10"/>
      <c r="AS62" s="10"/>
      <c r="AT62" s="10"/>
      <c r="AU62" s="10"/>
      <c r="AV62" s="10"/>
      <c r="AW62" s="10"/>
      <c r="AX62" s="10"/>
      <c r="AY62" s="10"/>
      <c r="AZ62" s="10"/>
      <c r="BA62" s="10"/>
      <c r="BC62" s="10"/>
      <c r="BD62" s="10"/>
      <c r="BE62" s="10"/>
      <c r="BF62" s="10"/>
      <c r="BG62" s="10"/>
      <c r="BH62" s="10"/>
      <c r="BI62" s="10"/>
      <c r="BJ62" s="10"/>
      <c r="BK62" s="10"/>
      <c r="BL62" s="10"/>
      <c r="BM62" s="10"/>
      <c r="BN62" s="10"/>
      <c r="BP62" s="10"/>
      <c r="BQ62" s="10"/>
      <c r="BR62" s="10"/>
      <c r="BS62" s="10"/>
      <c r="BT62" s="10"/>
      <c r="BU62" s="10"/>
      <c r="BV62" s="10"/>
      <c r="BW62" s="10"/>
      <c r="BX62" s="10"/>
      <c r="BY62" s="10"/>
      <c r="BZ62" s="10"/>
      <c r="CA62" s="10"/>
      <c r="CC62" s="10"/>
      <c r="CD62" s="10"/>
      <c r="CE62" s="10"/>
      <c r="CF62" s="10"/>
      <c r="CG62" s="10"/>
      <c r="CH62" s="10"/>
      <c r="CI62" s="10"/>
      <c r="CJ62" s="10"/>
      <c r="CK62" s="10"/>
      <c r="CL62" s="10"/>
      <c r="CM62" s="10"/>
      <c r="CN62" s="10"/>
      <c r="CP62" s="10"/>
      <c r="CQ62" s="10"/>
      <c r="CR62" s="10"/>
      <c r="CS62" s="10"/>
      <c r="CT62" s="10"/>
      <c r="CU62" s="10"/>
      <c r="CV62" s="10"/>
      <c r="CW62" s="10"/>
      <c r="CX62" s="10"/>
      <c r="CY62" s="10"/>
      <c r="DA62" s="10"/>
      <c r="DB62" s="10"/>
      <c r="DC62" s="10"/>
      <c r="DD62" s="10"/>
      <c r="DE62" s="10"/>
      <c r="DF62" s="10"/>
      <c r="DG62" s="10"/>
      <c r="DH62" s="10"/>
      <c r="DI62" s="10"/>
      <c r="DJ62" s="10"/>
      <c r="DL62" s="10"/>
      <c r="DM62" s="10"/>
      <c r="DN62" s="10"/>
      <c r="DO62" s="10"/>
      <c r="DP62" s="10"/>
      <c r="DQ62" s="10"/>
      <c r="DR62" s="10"/>
      <c r="DS62" s="10"/>
      <c r="DT62" s="10"/>
      <c r="DU62" s="10"/>
      <c r="DW62" s="10"/>
      <c r="DX62" s="10"/>
      <c r="DY62" s="10"/>
      <c r="DZ62" s="10"/>
      <c r="EA62" s="10"/>
      <c r="EB62" s="10"/>
      <c r="EC62" s="10"/>
      <c r="ED62" s="10"/>
      <c r="EE62" s="10"/>
      <c r="EF62" s="10"/>
    </row>
    <row r="63" spans="4:136">
      <c r="D63" s="10"/>
      <c r="E63" s="135"/>
      <c r="F63" s="140"/>
      <c r="G63" s="10"/>
      <c r="I63" s="10"/>
      <c r="J63" s="10"/>
      <c r="K63" s="130"/>
      <c r="L63" s="10"/>
      <c r="M63" s="10"/>
      <c r="N63" s="10"/>
      <c r="O63" s="10"/>
      <c r="P63" s="10"/>
      <c r="Q63" s="10"/>
      <c r="S63" s="10"/>
      <c r="T63" s="10"/>
      <c r="U63" s="10"/>
      <c r="W63" s="10"/>
      <c r="X63" s="10"/>
      <c r="Y63" s="10"/>
      <c r="Z63" s="10"/>
      <c r="AB63" s="112"/>
      <c r="AC63" s="112"/>
      <c r="AE63" s="10"/>
      <c r="AG63" s="38"/>
      <c r="AH63" s="38"/>
      <c r="AI63" s="10"/>
      <c r="AJ63" s="15"/>
      <c r="AK63" s="38"/>
      <c r="AL63" s="38"/>
      <c r="AM63" s="10"/>
      <c r="AN63" s="10"/>
      <c r="AP63" s="10"/>
      <c r="AQ63" s="10"/>
      <c r="AR63" s="10"/>
      <c r="AS63" s="10"/>
      <c r="AT63" s="10"/>
      <c r="AU63" s="10"/>
      <c r="AV63" s="10"/>
      <c r="AW63" s="10"/>
      <c r="AX63" s="10"/>
      <c r="AY63" s="10"/>
      <c r="AZ63" s="10"/>
      <c r="BA63" s="10"/>
      <c r="BC63" s="10"/>
      <c r="BD63" s="10"/>
      <c r="BE63" s="10"/>
      <c r="BF63" s="10"/>
      <c r="BG63" s="10"/>
      <c r="BH63" s="10"/>
      <c r="BI63" s="10"/>
      <c r="BJ63" s="10"/>
      <c r="BK63" s="10"/>
      <c r="BL63" s="10"/>
      <c r="BM63" s="10"/>
      <c r="BN63" s="10"/>
      <c r="BP63" s="10"/>
      <c r="BQ63" s="10"/>
      <c r="BR63" s="10"/>
      <c r="BS63" s="10"/>
      <c r="BT63" s="10"/>
      <c r="BU63" s="10"/>
      <c r="BV63" s="10"/>
      <c r="BW63" s="10"/>
      <c r="BX63" s="10"/>
      <c r="BY63" s="10"/>
      <c r="BZ63" s="10"/>
      <c r="CA63" s="10"/>
      <c r="CC63" s="10"/>
      <c r="CD63" s="10"/>
      <c r="CE63" s="10"/>
      <c r="CF63" s="10"/>
      <c r="CG63" s="10"/>
      <c r="CH63" s="10"/>
      <c r="CI63" s="10"/>
      <c r="CJ63" s="10"/>
      <c r="CK63" s="10"/>
      <c r="CL63" s="10"/>
      <c r="CM63" s="10"/>
      <c r="CN63" s="10"/>
      <c r="CP63" s="10"/>
      <c r="CQ63" s="10"/>
      <c r="CR63" s="10"/>
      <c r="CS63" s="10"/>
      <c r="CT63" s="10"/>
      <c r="CU63" s="10"/>
      <c r="CV63" s="10"/>
      <c r="CW63" s="10"/>
      <c r="CX63" s="10"/>
      <c r="CY63" s="10"/>
      <c r="DA63" s="10"/>
      <c r="DB63" s="10"/>
      <c r="DC63" s="10"/>
      <c r="DD63" s="10"/>
      <c r="DE63" s="10"/>
      <c r="DF63" s="10"/>
      <c r="DG63" s="10"/>
      <c r="DH63" s="10"/>
      <c r="DI63" s="10"/>
      <c r="DJ63" s="10"/>
      <c r="DL63" s="10"/>
      <c r="DM63" s="10"/>
      <c r="DN63" s="10"/>
      <c r="DO63" s="10"/>
      <c r="DP63" s="10"/>
      <c r="DQ63" s="10"/>
      <c r="DR63" s="10"/>
      <c r="DS63" s="10"/>
      <c r="DT63" s="10"/>
      <c r="DU63" s="10"/>
      <c r="DW63" s="10"/>
      <c r="DX63" s="10"/>
      <c r="DY63" s="10"/>
      <c r="DZ63" s="10"/>
      <c r="EA63" s="10"/>
      <c r="EB63" s="10"/>
      <c r="EC63" s="10"/>
      <c r="ED63" s="10"/>
      <c r="EE63" s="10"/>
      <c r="EF63" s="10"/>
    </row>
    <row r="64" spans="4:136">
      <c r="D64" s="10"/>
      <c r="E64" s="135"/>
      <c r="F64" s="140"/>
      <c r="G64" s="10"/>
      <c r="I64" s="10"/>
      <c r="J64" s="10"/>
      <c r="K64" s="130"/>
      <c r="L64" s="10"/>
      <c r="M64" s="10"/>
      <c r="N64" s="10"/>
      <c r="O64" s="10"/>
      <c r="P64" s="10"/>
      <c r="Q64" s="10"/>
      <c r="S64" s="10"/>
      <c r="T64" s="10"/>
      <c r="U64" s="10"/>
      <c r="W64" s="10"/>
      <c r="X64" s="10"/>
      <c r="Y64" s="10"/>
      <c r="Z64" s="10"/>
      <c r="AB64" s="112"/>
      <c r="AC64" s="112"/>
      <c r="AE64" s="10"/>
      <c r="AG64" s="38"/>
      <c r="AH64" s="38"/>
      <c r="AI64" s="10"/>
      <c r="AJ64" s="15"/>
      <c r="AK64" s="38"/>
      <c r="AL64" s="38"/>
      <c r="AM64" s="10"/>
      <c r="AN64" s="10"/>
      <c r="AP64" s="10"/>
      <c r="AQ64" s="10"/>
      <c r="AR64" s="10"/>
      <c r="AS64" s="10"/>
      <c r="AT64" s="10"/>
      <c r="AU64" s="10"/>
      <c r="AV64" s="10"/>
      <c r="AW64" s="10"/>
      <c r="AX64" s="10"/>
      <c r="AY64" s="10"/>
      <c r="AZ64" s="10"/>
      <c r="BA64" s="10"/>
      <c r="BC64" s="10"/>
      <c r="BD64" s="10"/>
      <c r="BE64" s="10"/>
      <c r="BF64" s="10"/>
      <c r="BG64" s="10"/>
      <c r="BH64" s="10"/>
      <c r="BI64" s="10"/>
      <c r="BJ64" s="10"/>
      <c r="BK64" s="10"/>
      <c r="BL64" s="10"/>
      <c r="BM64" s="10"/>
      <c r="BN64" s="10"/>
      <c r="BP64" s="10"/>
      <c r="BQ64" s="10"/>
      <c r="BR64" s="10"/>
      <c r="BS64" s="10"/>
      <c r="BT64" s="10"/>
      <c r="BU64" s="10"/>
      <c r="BV64" s="10"/>
      <c r="BW64" s="10"/>
      <c r="BX64" s="10"/>
      <c r="BY64" s="10"/>
      <c r="BZ64" s="10"/>
      <c r="CA64" s="10"/>
      <c r="CC64" s="10"/>
      <c r="CD64" s="10"/>
      <c r="CE64" s="10"/>
      <c r="CF64" s="10"/>
      <c r="CG64" s="10"/>
      <c r="CH64" s="10"/>
      <c r="CI64" s="10"/>
      <c r="CJ64" s="10"/>
      <c r="CK64" s="10"/>
      <c r="CL64" s="10"/>
      <c r="CM64" s="10"/>
      <c r="CN64" s="10"/>
      <c r="CP64" s="10"/>
      <c r="CQ64" s="10"/>
      <c r="CR64" s="10"/>
      <c r="CS64" s="10"/>
      <c r="CT64" s="10"/>
      <c r="CU64" s="10"/>
      <c r="CV64" s="10"/>
      <c r="CW64" s="10"/>
      <c r="CX64" s="10"/>
      <c r="CY64" s="10"/>
      <c r="DA64" s="10"/>
      <c r="DB64" s="10"/>
      <c r="DC64" s="10"/>
      <c r="DD64" s="10"/>
      <c r="DE64" s="10"/>
      <c r="DF64" s="10"/>
      <c r="DG64" s="10"/>
      <c r="DH64" s="10"/>
      <c r="DI64" s="10"/>
      <c r="DJ64" s="10"/>
      <c r="DL64" s="10"/>
      <c r="DM64" s="10"/>
      <c r="DN64" s="10"/>
      <c r="DO64" s="10"/>
      <c r="DP64" s="10"/>
      <c r="DQ64" s="10"/>
      <c r="DR64" s="10"/>
      <c r="DS64" s="10"/>
      <c r="DT64" s="10"/>
      <c r="DU64" s="10"/>
      <c r="DW64" s="10"/>
      <c r="DX64" s="10"/>
      <c r="DY64" s="10"/>
      <c r="DZ64" s="10"/>
      <c r="EA64" s="10"/>
      <c r="EB64" s="10"/>
      <c r="EC64" s="10"/>
      <c r="ED64" s="10"/>
      <c r="EE64" s="10"/>
      <c r="EF64" s="10"/>
    </row>
    <row r="65" spans="4:136">
      <c r="D65" s="10"/>
      <c r="E65" s="135"/>
      <c r="F65" s="140"/>
      <c r="G65" s="10"/>
      <c r="I65" s="10"/>
      <c r="J65" s="10"/>
      <c r="K65" s="130"/>
      <c r="L65" s="10"/>
      <c r="M65" s="10"/>
      <c r="N65" s="10"/>
      <c r="O65" s="10"/>
      <c r="P65" s="10"/>
      <c r="Q65" s="10"/>
      <c r="S65" s="10"/>
      <c r="T65" s="10"/>
      <c r="U65" s="10"/>
      <c r="W65" s="10"/>
      <c r="X65" s="10"/>
      <c r="Y65" s="10"/>
      <c r="Z65" s="10"/>
      <c r="AB65" s="112"/>
      <c r="AC65" s="112"/>
      <c r="AE65" s="10"/>
      <c r="AG65" s="38"/>
      <c r="AH65" s="38"/>
      <c r="AI65" s="10"/>
      <c r="AJ65" s="15"/>
      <c r="AK65" s="38"/>
      <c r="AL65" s="38"/>
      <c r="AM65" s="10"/>
      <c r="AN65" s="10"/>
      <c r="AP65" s="10"/>
      <c r="AQ65" s="10"/>
      <c r="AR65" s="10"/>
      <c r="AS65" s="10"/>
      <c r="AT65" s="10"/>
      <c r="AU65" s="10"/>
      <c r="AV65" s="10"/>
      <c r="AW65" s="10"/>
      <c r="AX65" s="10"/>
      <c r="AY65" s="10"/>
      <c r="AZ65" s="10"/>
      <c r="BA65" s="10"/>
      <c r="BC65" s="10"/>
      <c r="BD65" s="10"/>
      <c r="BE65" s="10"/>
      <c r="BF65" s="10"/>
      <c r="BG65" s="10"/>
      <c r="BH65" s="10"/>
      <c r="BI65" s="10"/>
      <c r="BJ65" s="10"/>
      <c r="BK65" s="10"/>
      <c r="BL65" s="10"/>
      <c r="BM65" s="10"/>
      <c r="BN65" s="10"/>
      <c r="BP65" s="10"/>
      <c r="BQ65" s="10"/>
      <c r="BR65" s="10"/>
      <c r="BS65" s="10"/>
      <c r="BT65" s="10"/>
      <c r="BU65" s="10"/>
      <c r="BV65" s="10"/>
      <c r="BW65" s="10"/>
      <c r="BX65" s="10"/>
      <c r="BY65" s="10"/>
      <c r="BZ65" s="10"/>
      <c r="CA65" s="10"/>
      <c r="CC65" s="10"/>
      <c r="CD65" s="10"/>
      <c r="CE65" s="10"/>
      <c r="CF65" s="10"/>
      <c r="CG65" s="10"/>
      <c r="CH65" s="10"/>
      <c r="CI65" s="10"/>
      <c r="CJ65" s="10"/>
      <c r="CK65" s="10"/>
      <c r="CL65" s="10"/>
      <c r="CM65" s="10"/>
      <c r="CN65" s="10"/>
      <c r="CP65" s="10"/>
      <c r="CQ65" s="10"/>
      <c r="CR65" s="10"/>
      <c r="CS65" s="10"/>
      <c r="CT65" s="10"/>
      <c r="CU65" s="10"/>
      <c r="CV65" s="10"/>
      <c r="CW65" s="10"/>
      <c r="CX65" s="10"/>
      <c r="CY65" s="10"/>
      <c r="DA65" s="10"/>
      <c r="DB65" s="10"/>
      <c r="DC65" s="10"/>
      <c r="DD65" s="10"/>
      <c r="DE65" s="10"/>
      <c r="DF65" s="10"/>
      <c r="DG65" s="10"/>
      <c r="DH65" s="10"/>
      <c r="DI65" s="10"/>
      <c r="DJ65" s="10"/>
      <c r="DL65" s="10"/>
      <c r="DM65" s="10"/>
      <c r="DN65" s="10"/>
      <c r="DO65" s="10"/>
      <c r="DP65" s="10"/>
      <c r="DQ65" s="10"/>
      <c r="DR65" s="10"/>
      <c r="DS65" s="10"/>
      <c r="DT65" s="10"/>
      <c r="DU65" s="10"/>
      <c r="DW65" s="10"/>
      <c r="DX65" s="10"/>
      <c r="DY65" s="10"/>
      <c r="DZ65" s="10"/>
      <c r="EA65" s="10"/>
      <c r="EB65" s="10"/>
      <c r="EC65" s="10"/>
      <c r="ED65" s="10"/>
      <c r="EE65" s="10"/>
      <c r="EF65" s="10"/>
    </row>
    <row r="66" spans="4:136">
      <c r="D66" s="10"/>
      <c r="E66" s="135"/>
      <c r="F66" s="140"/>
      <c r="G66" s="10"/>
      <c r="I66" s="10"/>
      <c r="J66" s="10"/>
      <c r="K66" s="130"/>
      <c r="L66" s="10"/>
      <c r="M66" s="10"/>
      <c r="N66" s="10"/>
      <c r="O66" s="10"/>
      <c r="P66" s="10"/>
      <c r="Q66" s="10"/>
      <c r="S66" s="10"/>
      <c r="T66" s="10"/>
      <c r="U66" s="10"/>
      <c r="W66" s="10"/>
      <c r="X66" s="10"/>
      <c r="Y66" s="10"/>
      <c r="Z66" s="10"/>
      <c r="AB66" s="112"/>
      <c r="AC66" s="112"/>
      <c r="AE66" s="10"/>
      <c r="AG66" s="38"/>
      <c r="AH66" s="38"/>
      <c r="AI66" s="10"/>
      <c r="AJ66" s="15"/>
      <c r="AK66" s="38"/>
      <c r="AL66" s="38"/>
      <c r="AM66" s="10"/>
      <c r="AN66" s="10"/>
      <c r="AP66" s="10"/>
      <c r="AQ66" s="10"/>
      <c r="AR66" s="10"/>
      <c r="AS66" s="10"/>
      <c r="AT66" s="10"/>
      <c r="AU66" s="10"/>
      <c r="AV66" s="10"/>
      <c r="AW66" s="10"/>
      <c r="AX66" s="10"/>
      <c r="AY66" s="10"/>
      <c r="AZ66" s="10"/>
      <c r="BA66" s="10"/>
      <c r="BC66" s="10"/>
      <c r="BD66" s="10"/>
      <c r="BE66" s="10"/>
      <c r="BF66" s="10"/>
      <c r="BG66" s="10"/>
      <c r="BH66" s="10"/>
      <c r="BI66" s="10"/>
      <c r="BJ66" s="10"/>
      <c r="BK66" s="10"/>
      <c r="BL66" s="10"/>
      <c r="BM66" s="10"/>
      <c r="BN66" s="10"/>
      <c r="BP66" s="10"/>
      <c r="BQ66" s="10"/>
      <c r="BR66" s="10"/>
      <c r="BS66" s="10"/>
      <c r="BT66" s="10"/>
      <c r="BU66" s="10"/>
      <c r="BV66" s="10"/>
      <c r="BW66" s="10"/>
      <c r="BX66" s="10"/>
      <c r="BY66" s="10"/>
      <c r="BZ66" s="10"/>
      <c r="CA66" s="10"/>
      <c r="CC66" s="10"/>
      <c r="CD66" s="10"/>
      <c r="CE66" s="10"/>
      <c r="CF66" s="10"/>
      <c r="CG66" s="10"/>
      <c r="CH66" s="10"/>
      <c r="CI66" s="10"/>
      <c r="CJ66" s="10"/>
      <c r="CK66" s="10"/>
      <c r="CL66" s="10"/>
      <c r="CM66" s="10"/>
      <c r="CN66" s="10"/>
      <c r="CP66" s="10"/>
      <c r="CQ66" s="10"/>
      <c r="CR66" s="10"/>
      <c r="CS66" s="10"/>
      <c r="CT66" s="10"/>
      <c r="CU66" s="10"/>
      <c r="CV66" s="10"/>
      <c r="CW66" s="10"/>
      <c r="CX66" s="10"/>
      <c r="CY66" s="10"/>
      <c r="DA66" s="10"/>
      <c r="DB66" s="10"/>
      <c r="DC66" s="10"/>
      <c r="DD66" s="10"/>
      <c r="DE66" s="10"/>
      <c r="DF66" s="10"/>
      <c r="DG66" s="10"/>
      <c r="DH66" s="10"/>
      <c r="DI66" s="10"/>
      <c r="DJ66" s="10"/>
      <c r="DL66" s="10"/>
      <c r="DM66" s="10"/>
      <c r="DN66" s="10"/>
      <c r="DO66" s="10"/>
      <c r="DP66" s="10"/>
      <c r="DQ66" s="10"/>
      <c r="DR66" s="10"/>
      <c r="DS66" s="10"/>
      <c r="DT66" s="10"/>
      <c r="DU66" s="10"/>
      <c r="DW66" s="10"/>
      <c r="DX66" s="10"/>
      <c r="DY66" s="10"/>
      <c r="DZ66" s="10"/>
      <c r="EA66" s="10"/>
      <c r="EB66" s="10"/>
      <c r="EC66" s="10"/>
      <c r="ED66" s="10"/>
      <c r="EE66" s="10"/>
      <c r="EF66" s="10"/>
    </row>
    <row r="67" spans="4:136">
      <c r="D67" s="10"/>
      <c r="E67" s="135"/>
      <c r="F67" s="140"/>
      <c r="G67" s="10"/>
      <c r="I67" s="10"/>
      <c r="J67" s="10"/>
      <c r="K67" s="130"/>
      <c r="L67" s="10"/>
      <c r="M67" s="10"/>
      <c r="N67" s="10"/>
      <c r="O67" s="10"/>
      <c r="P67" s="10"/>
      <c r="Q67" s="10"/>
      <c r="S67" s="10"/>
      <c r="T67" s="10"/>
      <c r="U67" s="10"/>
      <c r="W67" s="10"/>
      <c r="X67" s="10"/>
      <c r="Y67" s="10"/>
      <c r="Z67" s="10"/>
      <c r="AB67" s="112"/>
      <c r="AC67" s="112"/>
      <c r="AE67" s="10"/>
      <c r="AG67" s="38"/>
      <c r="AH67" s="38"/>
      <c r="AI67" s="10"/>
      <c r="AJ67" s="15"/>
      <c r="AK67" s="38"/>
      <c r="AL67" s="38"/>
      <c r="AM67" s="10"/>
      <c r="AN67" s="10"/>
      <c r="AP67" s="10"/>
      <c r="AQ67" s="10"/>
      <c r="AR67" s="10"/>
      <c r="AS67" s="10"/>
      <c r="AT67" s="10"/>
      <c r="AU67" s="10"/>
      <c r="AV67" s="10"/>
      <c r="AW67" s="10"/>
      <c r="AX67" s="10"/>
      <c r="AY67" s="10"/>
      <c r="AZ67" s="10"/>
      <c r="BA67" s="10"/>
      <c r="BC67" s="10"/>
      <c r="BD67" s="10"/>
      <c r="BE67" s="10"/>
      <c r="BF67" s="10"/>
      <c r="BG67" s="10"/>
      <c r="BH67" s="10"/>
      <c r="BI67" s="10"/>
      <c r="BJ67" s="10"/>
      <c r="BK67" s="10"/>
      <c r="BL67" s="10"/>
      <c r="BM67" s="10"/>
      <c r="BN67" s="10"/>
      <c r="BP67" s="10"/>
      <c r="BQ67" s="10"/>
      <c r="BR67" s="10"/>
      <c r="BS67" s="10"/>
      <c r="BT67" s="10"/>
      <c r="BU67" s="10"/>
      <c r="BV67" s="10"/>
      <c r="BW67" s="10"/>
      <c r="BX67" s="10"/>
      <c r="BY67" s="10"/>
      <c r="BZ67" s="10"/>
      <c r="CA67" s="10"/>
      <c r="CC67" s="10"/>
      <c r="CD67" s="10"/>
      <c r="CE67" s="10"/>
      <c r="CF67" s="10"/>
      <c r="CG67" s="10"/>
      <c r="CH67" s="10"/>
      <c r="CI67" s="10"/>
      <c r="CJ67" s="10"/>
      <c r="CK67" s="10"/>
      <c r="CL67" s="10"/>
      <c r="CM67" s="10"/>
      <c r="CN67" s="10"/>
      <c r="CP67" s="10"/>
      <c r="CQ67" s="10"/>
      <c r="CR67" s="10"/>
      <c r="CS67" s="10"/>
      <c r="CT67" s="10"/>
      <c r="CU67" s="10"/>
      <c r="CV67" s="10"/>
      <c r="CW67" s="10"/>
      <c r="CX67" s="10"/>
      <c r="CY67" s="10"/>
      <c r="DA67" s="10"/>
      <c r="DB67" s="10"/>
      <c r="DC67" s="10"/>
      <c r="DD67" s="10"/>
      <c r="DE67" s="10"/>
      <c r="DF67" s="10"/>
      <c r="DG67" s="10"/>
      <c r="DH67" s="10"/>
      <c r="DI67" s="10"/>
      <c r="DJ67" s="10"/>
      <c r="DL67" s="10"/>
      <c r="DM67" s="10"/>
      <c r="DN67" s="10"/>
      <c r="DO67" s="10"/>
      <c r="DP67" s="10"/>
      <c r="DQ67" s="10"/>
      <c r="DR67" s="10"/>
      <c r="DS67" s="10"/>
      <c r="DT67" s="10"/>
      <c r="DU67" s="10"/>
      <c r="DW67" s="10"/>
      <c r="DX67" s="10"/>
      <c r="DY67" s="10"/>
      <c r="DZ67" s="10"/>
      <c r="EA67" s="10"/>
      <c r="EB67" s="10"/>
      <c r="EC67" s="10"/>
      <c r="ED67" s="10"/>
      <c r="EE67" s="10"/>
      <c r="EF67" s="10"/>
    </row>
    <row r="68" spans="4:136">
      <c r="D68" s="10"/>
      <c r="E68" s="135"/>
      <c r="F68" s="140"/>
      <c r="G68" s="10"/>
      <c r="I68" s="10"/>
      <c r="J68" s="10"/>
      <c r="K68" s="130"/>
      <c r="L68" s="10"/>
      <c r="M68" s="10"/>
      <c r="N68" s="10"/>
      <c r="O68" s="10"/>
      <c r="P68" s="10"/>
      <c r="Q68" s="10"/>
      <c r="S68" s="10"/>
      <c r="T68" s="10"/>
      <c r="U68" s="10"/>
      <c r="W68" s="10"/>
      <c r="X68" s="10"/>
      <c r="Y68" s="10"/>
      <c r="Z68" s="10"/>
      <c r="AB68" s="112"/>
      <c r="AC68" s="112"/>
      <c r="AE68" s="10"/>
      <c r="AG68" s="38"/>
      <c r="AH68" s="38"/>
      <c r="AI68" s="10"/>
      <c r="AJ68" s="15"/>
      <c r="AK68" s="38"/>
      <c r="AL68" s="38"/>
      <c r="AM68" s="10"/>
      <c r="AN68" s="10"/>
      <c r="AP68" s="10"/>
      <c r="AQ68" s="10"/>
      <c r="AR68" s="10"/>
      <c r="AS68" s="10"/>
      <c r="AT68" s="10"/>
      <c r="AU68" s="10"/>
      <c r="AV68" s="10"/>
      <c r="AW68" s="10"/>
      <c r="AX68" s="10"/>
      <c r="AY68" s="10"/>
      <c r="AZ68" s="10"/>
      <c r="BA68" s="10"/>
      <c r="BC68" s="10"/>
      <c r="BD68" s="10"/>
      <c r="BE68" s="10"/>
      <c r="BF68" s="10"/>
      <c r="BG68" s="10"/>
      <c r="BH68" s="10"/>
      <c r="BI68" s="10"/>
      <c r="BJ68" s="10"/>
      <c r="BK68" s="10"/>
      <c r="BL68" s="10"/>
      <c r="BM68" s="10"/>
      <c r="BN68" s="10"/>
      <c r="BP68" s="10"/>
      <c r="BQ68" s="10"/>
      <c r="BR68" s="10"/>
      <c r="BS68" s="10"/>
      <c r="BT68" s="10"/>
      <c r="BU68" s="10"/>
      <c r="BV68" s="10"/>
      <c r="BW68" s="10"/>
      <c r="BX68" s="10"/>
      <c r="BY68" s="10"/>
      <c r="BZ68" s="10"/>
      <c r="CA68" s="10"/>
      <c r="CC68" s="10"/>
      <c r="CD68" s="10"/>
      <c r="CE68" s="10"/>
      <c r="CF68" s="10"/>
      <c r="CG68" s="10"/>
      <c r="CH68" s="10"/>
      <c r="CI68" s="10"/>
      <c r="CJ68" s="10"/>
      <c r="CK68" s="10"/>
      <c r="CL68" s="10"/>
      <c r="CM68" s="10"/>
      <c r="CN68" s="10"/>
      <c r="CP68" s="10"/>
      <c r="CQ68" s="10"/>
      <c r="CR68" s="10"/>
      <c r="CS68" s="10"/>
      <c r="CT68" s="10"/>
      <c r="CU68" s="10"/>
      <c r="CV68" s="10"/>
      <c r="CW68" s="10"/>
      <c r="CX68" s="10"/>
      <c r="CY68" s="10"/>
      <c r="DA68" s="10"/>
      <c r="DB68" s="10"/>
      <c r="DC68" s="10"/>
      <c r="DD68" s="10"/>
      <c r="DE68" s="10"/>
      <c r="DF68" s="10"/>
      <c r="DG68" s="10"/>
      <c r="DH68" s="10"/>
      <c r="DI68" s="10"/>
      <c r="DJ68" s="10"/>
      <c r="DL68" s="10"/>
      <c r="DM68" s="10"/>
      <c r="DN68" s="10"/>
      <c r="DO68" s="10"/>
      <c r="DP68" s="10"/>
      <c r="DQ68" s="10"/>
      <c r="DR68" s="10"/>
      <c r="DS68" s="10"/>
      <c r="DT68" s="10"/>
      <c r="DU68" s="10"/>
      <c r="DW68" s="10"/>
      <c r="DX68" s="10"/>
      <c r="DY68" s="10"/>
      <c r="DZ68" s="10"/>
      <c r="EA68" s="10"/>
      <c r="EB68" s="10"/>
      <c r="EC68" s="10"/>
      <c r="ED68" s="10"/>
      <c r="EE68" s="10"/>
      <c r="EF68" s="10"/>
    </row>
    <row r="69" spans="4:136">
      <c r="D69" s="10"/>
      <c r="E69" s="135"/>
      <c r="F69" s="140"/>
      <c r="G69" s="10"/>
      <c r="I69" s="10"/>
      <c r="J69" s="10"/>
      <c r="K69" s="130"/>
      <c r="L69" s="10"/>
      <c r="M69" s="10"/>
      <c r="N69" s="10"/>
      <c r="O69" s="10"/>
      <c r="P69" s="10"/>
      <c r="Q69" s="10"/>
      <c r="S69" s="10"/>
      <c r="T69" s="10"/>
      <c r="U69" s="10"/>
      <c r="W69" s="10"/>
      <c r="X69" s="10"/>
      <c r="Y69" s="10"/>
      <c r="Z69" s="10"/>
      <c r="AB69" s="112"/>
      <c r="AC69" s="112"/>
      <c r="AE69" s="10"/>
      <c r="AG69" s="38"/>
      <c r="AH69" s="38"/>
      <c r="AI69" s="10"/>
      <c r="AJ69" s="15"/>
      <c r="AK69" s="38"/>
      <c r="AL69" s="38"/>
      <c r="AM69" s="10"/>
      <c r="AN69" s="10"/>
      <c r="AP69" s="10"/>
      <c r="AQ69" s="10"/>
      <c r="AR69" s="10"/>
      <c r="AS69" s="10"/>
      <c r="AT69" s="10"/>
      <c r="AU69" s="10"/>
      <c r="AV69" s="10"/>
      <c r="AW69" s="10"/>
      <c r="AX69" s="10"/>
      <c r="AY69" s="10"/>
      <c r="AZ69" s="10"/>
      <c r="BA69" s="10"/>
      <c r="BC69" s="10"/>
      <c r="BD69" s="10"/>
      <c r="BE69" s="10"/>
      <c r="BF69" s="10"/>
      <c r="BG69" s="10"/>
      <c r="BH69" s="10"/>
      <c r="BI69" s="10"/>
      <c r="BJ69" s="10"/>
      <c r="BK69" s="10"/>
      <c r="BL69" s="10"/>
      <c r="BM69" s="10"/>
      <c r="BN69" s="10"/>
      <c r="BP69" s="10"/>
      <c r="BQ69" s="10"/>
      <c r="BR69" s="10"/>
      <c r="BS69" s="10"/>
      <c r="BT69" s="10"/>
      <c r="BU69" s="10"/>
      <c r="BV69" s="10"/>
      <c r="BW69" s="10"/>
      <c r="BX69" s="10"/>
      <c r="BY69" s="10"/>
      <c r="BZ69" s="10"/>
      <c r="CA69" s="10"/>
      <c r="CC69" s="10"/>
      <c r="CD69" s="10"/>
      <c r="CE69" s="10"/>
      <c r="CF69" s="10"/>
      <c r="CG69" s="10"/>
      <c r="CH69" s="10"/>
      <c r="CI69" s="10"/>
      <c r="CJ69" s="10"/>
      <c r="CK69" s="10"/>
      <c r="CL69" s="10"/>
      <c r="CM69" s="10"/>
      <c r="CN69" s="10"/>
      <c r="CP69" s="10"/>
      <c r="CQ69" s="10"/>
      <c r="CR69" s="10"/>
      <c r="CS69" s="10"/>
      <c r="CT69" s="10"/>
      <c r="CU69" s="10"/>
      <c r="CV69" s="10"/>
      <c r="CW69" s="10"/>
      <c r="CX69" s="10"/>
      <c r="CY69" s="10"/>
      <c r="DA69" s="10"/>
      <c r="DB69" s="10"/>
      <c r="DC69" s="10"/>
      <c r="DD69" s="10"/>
      <c r="DE69" s="10"/>
      <c r="DF69" s="10"/>
      <c r="DG69" s="10"/>
      <c r="DH69" s="10"/>
      <c r="DI69" s="10"/>
      <c r="DJ69" s="10"/>
      <c r="DL69" s="10"/>
      <c r="DM69" s="10"/>
      <c r="DN69" s="10"/>
      <c r="DO69" s="10"/>
      <c r="DP69" s="10"/>
      <c r="DQ69" s="10"/>
      <c r="DR69" s="10"/>
      <c r="DS69" s="10"/>
      <c r="DT69" s="10"/>
      <c r="DU69" s="10"/>
      <c r="DW69" s="10"/>
      <c r="DX69" s="10"/>
      <c r="DY69" s="10"/>
      <c r="DZ69" s="10"/>
      <c r="EA69" s="10"/>
      <c r="EB69" s="10"/>
      <c r="EC69" s="10"/>
      <c r="ED69" s="10"/>
      <c r="EE69" s="10"/>
      <c r="EF69" s="10"/>
    </row>
    <row r="70" spans="4:136">
      <c r="D70" s="10"/>
      <c r="E70" s="135"/>
      <c r="F70" s="140"/>
      <c r="G70" s="10"/>
      <c r="I70" s="10"/>
      <c r="J70" s="10"/>
      <c r="K70" s="130"/>
      <c r="L70" s="10"/>
      <c r="M70" s="10"/>
      <c r="N70" s="10"/>
      <c r="O70" s="10"/>
      <c r="P70" s="10"/>
      <c r="Q70" s="10"/>
      <c r="S70" s="10"/>
      <c r="T70" s="10"/>
      <c r="U70" s="10"/>
      <c r="W70" s="10"/>
      <c r="X70" s="10"/>
      <c r="Y70" s="10"/>
      <c r="Z70" s="10"/>
      <c r="AB70" s="112"/>
      <c r="AC70" s="112"/>
      <c r="AE70" s="10"/>
      <c r="AG70" s="38"/>
      <c r="AH70" s="38"/>
      <c r="AI70" s="10"/>
      <c r="AJ70" s="15"/>
      <c r="AK70" s="38"/>
      <c r="AL70" s="38"/>
      <c r="AM70" s="10"/>
      <c r="AN70" s="10"/>
      <c r="AP70" s="10"/>
      <c r="AQ70" s="10"/>
      <c r="AR70" s="10"/>
      <c r="AS70" s="10"/>
      <c r="AT70" s="10"/>
      <c r="AU70" s="10"/>
      <c r="AV70" s="10"/>
      <c r="AW70" s="10"/>
      <c r="AX70" s="10"/>
      <c r="AY70" s="10"/>
      <c r="AZ70" s="10"/>
      <c r="BA70" s="10"/>
      <c r="BC70" s="10"/>
      <c r="BD70" s="10"/>
      <c r="BE70" s="10"/>
      <c r="BF70" s="10"/>
      <c r="BG70" s="10"/>
      <c r="BH70" s="10"/>
      <c r="BI70" s="10"/>
      <c r="BJ70" s="10"/>
      <c r="BK70" s="10"/>
      <c r="BL70" s="10"/>
      <c r="BM70" s="10"/>
      <c r="BN70" s="10"/>
      <c r="BP70" s="10"/>
      <c r="BQ70" s="10"/>
      <c r="BR70" s="10"/>
      <c r="BS70" s="10"/>
      <c r="BT70" s="10"/>
      <c r="BU70" s="10"/>
      <c r="BV70" s="10"/>
      <c r="BW70" s="10"/>
      <c r="BX70" s="10"/>
      <c r="BY70" s="10"/>
      <c r="BZ70" s="10"/>
      <c r="CA70" s="10"/>
      <c r="CC70" s="10"/>
      <c r="CD70" s="10"/>
      <c r="CE70" s="10"/>
      <c r="CF70" s="10"/>
      <c r="CG70" s="10"/>
      <c r="CH70" s="10"/>
      <c r="CI70" s="10"/>
      <c r="CJ70" s="10"/>
      <c r="CK70" s="10"/>
      <c r="CL70" s="10"/>
      <c r="CM70" s="10"/>
      <c r="CN70" s="10"/>
      <c r="CP70" s="10"/>
      <c r="CQ70" s="10"/>
      <c r="CR70" s="10"/>
      <c r="CS70" s="10"/>
      <c r="CT70" s="10"/>
      <c r="CU70" s="10"/>
      <c r="CV70" s="10"/>
      <c r="CW70" s="10"/>
      <c r="CX70" s="10"/>
      <c r="CY70" s="10"/>
      <c r="DA70" s="10"/>
      <c r="DB70" s="10"/>
      <c r="DC70" s="10"/>
      <c r="DD70" s="10"/>
      <c r="DE70" s="10"/>
      <c r="DF70" s="10"/>
      <c r="DG70" s="10"/>
      <c r="DH70" s="10"/>
      <c r="DI70" s="10"/>
      <c r="DJ70" s="10"/>
      <c r="DL70" s="10"/>
      <c r="DM70" s="10"/>
      <c r="DN70" s="10"/>
      <c r="DO70" s="10"/>
      <c r="DP70" s="10"/>
      <c r="DQ70" s="10"/>
      <c r="DR70" s="10"/>
      <c r="DS70" s="10"/>
      <c r="DT70" s="10"/>
      <c r="DU70" s="10"/>
      <c r="DW70" s="10"/>
      <c r="DX70" s="10"/>
      <c r="DY70" s="10"/>
      <c r="DZ70" s="10"/>
      <c r="EA70" s="10"/>
      <c r="EB70" s="10"/>
      <c r="EC70" s="10"/>
      <c r="ED70" s="10"/>
      <c r="EE70" s="10"/>
      <c r="EF70" s="10"/>
    </row>
    <row r="71" spans="4:136">
      <c r="D71" s="10"/>
      <c r="E71" s="135"/>
      <c r="F71" s="140"/>
      <c r="G71" s="10"/>
      <c r="I71" s="10"/>
      <c r="J71" s="10"/>
      <c r="K71" s="130"/>
      <c r="L71" s="10"/>
      <c r="M71" s="10"/>
      <c r="N71" s="10"/>
      <c r="O71" s="10"/>
      <c r="P71" s="10"/>
      <c r="Q71" s="10"/>
      <c r="S71" s="10"/>
      <c r="T71" s="10"/>
      <c r="U71" s="10"/>
      <c r="W71" s="10"/>
      <c r="X71" s="10"/>
      <c r="Y71" s="10"/>
      <c r="Z71" s="10"/>
      <c r="AB71" s="112"/>
      <c r="AC71" s="112"/>
      <c r="AE71" s="10"/>
      <c r="AG71" s="38"/>
      <c r="AH71" s="38"/>
      <c r="AI71" s="10"/>
      <c r="AJ71" s="15"/>
      <c r="AK71" s="38"/>
      <c r="AL71" s="38"/>
      <c r="AM71" s="10"/>
      <c r="AN71" s="10"/>
      <c r="AP71" s="10"/>
      <c r="AQ71" s="10"/>
      <c r="AR71" s="10"/>
      <c r="AS71" s="10"/>
      <c r="AT71" s="10"/>
      <c r="AU71" s="10"/>
      <c r="AV71" s="10"/>
      <c r="AW71" s="10"/>
      <c r="AX71" s="10"/>
      <c r="AY71" s="10"/>
      <c r="AZ71" s="10"/>
      <c r="BA71" s="10"/>
      <c r="BC71" s="10"/>
      <c r="BD71" s="10"/>
      <c r="BE71" s="10"/>
      <c r="BF71" s="10"/>
      <c r="BG71" s="10"/>
      <c r="BH71" s="10"/>
      <c r="BI71" s="10"/>
      <c r="BJ71" s="10"/>
      <c r="BK71" s="10"/>
      <c r="BL71" s="10"/>
      <c r="BM71" s="10"/>
      <c r="BN71" s="10"/>
      <c r="BP71" s="10"/>
      <c r="BQ71" s="10"/>
      <c r="BR71" s="10"/>
      <c r="BS71" s="10"/>
      <c r="BT71" s="10"/>
      <c r="BU71" s="10"/>
      <c r="BV71" s="10"/>
      <c r="BW71" s="10"/>
      <c r="BX71" s="10"/>
      <c r="BY71" s="10"/>
      <c r="BZ71" s="10"/>
      <c r="CA71" s="10"/>
      <c r="CC71" s="10"/>
      <c r="CD71" s="10"/>
      <c r="CE71" s="10"/>
      <c r="CF71" s="10"/>
      <c r="CG71" s="10"/>
      <c r="CH71" s="10"/>
      <c r="CI71" s="10"/>
      <c r="CJ71" s="10"/>
      <c r="CK71" s="10"/>
      <c r="CL71" s="10"/>
      <c r="CM71" s="10"/>
      <c r="CN71" s="10"/>
      <c r="CP71" s="10"/>
      <c r="CQ71" s="10"/>
      <c r="CR71" s="10"/>
      <c r="CS71" s="10"/>
      <c r="CT71" s="10"/>
      <c r="CU71" s="10"/>
      <c r="CV71" s="10"/>
      <c r="CW71" s="10"/>
      <c r="CX71" s="10"/>
      <c r="CY71" s="10"/>
      <c r="DA71" s="10"/>
      <c r="DB71" s="10"/>
      <c r="DC71" s="10"/>
      <c r="DD71" s="10"/>
      <c r="DE71" s="10"/>
      <c r="DF71" s="10"/>
      <c r="DG71" s="10"/>
      <c r="DH71" s="10"/>
      <c r="DI71" s="10"/>
      <c r="DJ71" s="10"/>
      <c r="DL71" s="10"/>
      <c r="DM71" s="10"/>
      <c r="DN71" s="10"/>
      <c r="DO71" s="10"/>
      <c r="DP71" s="10"/>
      <c r="DQ71" s="10"/>
      <c r="DR71" s="10"/>
      <c r="DS71" s="10"/>
      <c r="DT71" s="10"/>
      <c r="DU71" s="10"/>
      <c r="DW71" s="10"/>
      <c r="DX71" s="10"/>
      <c r="DY71" s="10"/>
      <c r="DZ71" s="10"/>
      <c r="EA71" s="10"/>
      <c r="EB71" s="10"/>
      <c r="EC71" s="10"/>
      <c r="ED71" s="10"/>
      <c r="EE71" s="10"/>
      <c r="EF71" s="10"/>
    </row>
    <row r="72" spans="4:136">
      <c r="D72" s="10"/>
      <c r="E72" s="135"/>
      <c r="F72" s="140"/>
      <c r="G72" s="10"/>
      <c r="I72" s="10"/>
      <c r="J72" s="10"/>
      <c r="K72" s="130"/>
      <c r="L72" s="10"/>
      <c r="M72" s="10"/>
      <c r="N72" s="10"/>
      <c r="O72" s="10"/>
      <c r="P72" s="10"/>
      <c r="Q72" s="10"/>
      <c r="S72" s="10"/>
      <c r="T72" s="10"/>
      <c r="U72" s="10"/>
      <c r="W72" s="10"/>
      <c r="X72" s="10"/>
      <c r="Y72" s="10"/>
      <c r="Z72" s="10"/>
      <c r="AB72" s="112"/>
      <c r="AC72" s="112"/>
      <c r="AE72" s="10"/>
      <c r="AG72" s="38"/>
      <c r="AH72" s="38"/>
      <c r="AI72" s="10"/>
      <c r="AJ72" s="15"/>
      <c r="AK72" s="38"/>
      <c r="AL72" s="38"/>
      <c r="AM72" s="10"/>
      <c r="AN72" s="10"/>
      <c r="AP72" s="10"/>
      <c r="AQ72" s="10"/>
      <c r="AR72" s="10"/>
      <c r="AS72" s="10"/>
      <c r="AT72" s="10"/>
      <c r="AU72" s="10"/>
      <c r="AV72" s="10"/>
      <c r="AW72" s="10"/>
      <c r="AX72" s="10"/>
      <c r="AY72" s="10"/>
      <c r="AZ72" s="10"/>
      <c r="BA72" s="10"/>
      <c r="BC72" s="10"/>
      <c r="BD72" s="10"/>
      <c r="BE72" s="10"/>
      <c r="BF72" s="10"/>
      <c r="BG72" s="10"/>
      <c r="BH72" s="10"/>
      <c r="BI72" s="10"/>
      <c r="BJ72" s="10"/>
      <c r="BK72" s="10"/>
      <c r="BL72" s="10"/>
      <c r="BM72" s="10"/>
      <c r="BN72" s="10"/>
      <c r="BP72" s="10"/>
      <c r="BQ72" s="10"/>
      <c r="BR72" s="10"/>
      <c r="BS72" s="10"/>
      <c r="BT72" s="10"/>
      <c r="BU72" s="10"/>
      <c r="BV72" s="10"/>
      <c r="BW72" s="10"/>
      <c r="BX72" s="10"/>
      <c r="BY72" s="10"/>
      <c r="BZ72" s="10"/>
      <c r="CA72" s="10"/>
      <c r="CC72" s="10"/>
      <c r="CD72" s="10"/>
      <c r="CE72" s="10"/>
      <c r="CF72" s="10"/>
      <c r="CG72" s="10"/>
      <c r="CH72" s="10"/>
      <c r="CI72" s="10"/>
      <c r="CJ72" s="10"/>
      <c r="CK72" s="10"/>
      <c r="CL72" s="10"/>
      <c r="CM72" s="10"/>
      <c r="CN72" s="10"/>
      <c r="CP72" s="10"/>
      <c r="CQ72" s="10"/>
      <c r="CR72" s="10"/>
      <c r="CS72" s="10"/>
      <c r="CT72" s="10"/>
      <c r="CU72" s="10"/>
      <c r="CV72" s="10"/>
      <c r="CW72" s="10"/>
      <c r="CX72" s="10"/>
      <c r="CY72" s="10"/>
      <c r="DA72" s="10"/>
      <c r="DB72" s="10"/>
      <c r="DC72" s="10"/>
      <c r="DD72" s="10"/>
      <c r="DE72" s="10"/>
      <c r="DF72" s="10"/>
      <c r="DG72" s="10"/>
      <c r="DH72" s="10"/>
      <c r="DI72" s="10"/>
      <c r="DJ72" s="10"/>
      <c r="DL72" s="10"/>
      <c r="DM72" s="10"/>
      <c r="DN72" s="10"/>
      <c r="DO72" s="10"/>
      <c r="DP72" s="10"/>
      <c r="DQ72" s="10"/>
      <c r="DR72" s="10"/>
      <c r="DS72" s="10"/>
      <c r="DT72" s="10"/>
      <c r="DU72" s="10"/>
      <c r="DW72" s="10"/>
      <c r="DX72" s="10"/>
      <c r="DY72" s="10"/>
      <c r="DZ72" s="10"/>
      <c r="EA72" s="10"/>
      <c r="EB72" s="10"/>
      <c r="EC72" s="10"/>
      <c r="ED72" s="10"/>
      <c r="EE72" s="10"/>
      <c r="EF72" s="10"/>
    </row>
    <row r="73" spans="4:136">
      <c r="D73" s="10"/>
      <c r="E73" s="135"/>
      <c r="F73" s="140"/>
      <c r="G73" s="10"/>
      <c r="I73" s="10"/>
      <c r="J73" s="10"/>
      <c r="K73" s="130"/>
      <c r="L73" s="10"/>
      <c r="M73" s="10"/>
      <c r="N73" s="10"/>
      <c r="O73" s="10"/>
      <c r="P73" s="10"/>
      <c r="Q73" s="10"/>
      <c r="S73" s="10"/>
      <c r="T73" s="10"/>
      <c r="U73" s="10"/>
      <c r="W73" s="10"/>
      <c r="X73" s="10"/>
      <c r="Y73" s="10"/>
      <c r="Z73" s="10"/>
      <c r="AB73" s="112"/>
      <c r="AC73" s="112"/>
      <c r="AE73" s="10"/>
      <c r="AG73" s="38"/>
      <c r="AH73" s="38"/>
      <c r="AI73" s="10"/>
      <c r="AJ73" s="15"/>
      <c r="AK73" s="38"/>
      <c r="AL73" s="38"/>
      <c r="AM73" s="10"/>
      <c r="AN73" s="10"/>
      <c r="AP73" s="10"/>
      <c r="AQ73" s="10"/>
      <c r="AR73" s="10"/>
      <c r="AS73" s="10"/>
      <c r="AT73" s="10"/>
      <c r="AU73" s="10"/>
      <c r="AV73" s="10"/>
      <c r="AW73" s="10"/>
      <c r="AX73" s="10"/>
      <c r="AY73" s="10"/>
      <c r="AZ73" s="10"/>
      <c r="BA73" s="10"/>
      <c r="BC73" s="10"/>
      <c r="BD73" s="10"/>
      <c r="BE73" s="10"/>
      <c r="BF73" s="10"/>
      <c r="BG73" s="10"/>
      <c r="BH73" s="10"/>
      <c r="BI73" s="10"/>
      <c r="BJ73" s="10"/>
      <c r="BK73" s="10"/>
      <c r="BL73" s="10"/>
      <c r="BM73" s="10"/>
      <c r="BN73" s="10"/>
      <c r="BP73" s="10"/>
      <c r="BQ73" s="10"/>
      <c r="BR73" s="10"/>
      <c r="BS73" s="10"/>
      <c r="BT73" s="10"/>
      <c r="BU73" s="10"/>
      <c r="BV73" s="10"/>
      <c r="BW73" s="10"/>
      <c r="BX73" s="10"/>
      <c r="BY73" s="10"/>
      <c r="BZ73" s="10"/>
      <c r="CA73" s="10"/>
      <c r="CC73" s="10"/>
      <c r="CD73" s="10"/>
      <c r="CE73" s="10"/>
      <c r="CF73" s="10"/>
      <c r="CG73" s="10"/>
      <c r="CH73" s="10"/>
      <c r="CI73" s="10"/>
      <c r="CJ73" s="10"/>
      <c r="CK73" s="10"/>
      <c r="CL73" s="10"/>
      <c r="CM73" s="10"/>
      <c r="CN73" s="10"/>
      <c r="CP73" s="10"/>
      <c r="CQ73" s="10"/>
      <c r="CR73" s="10"/>
      <c r="CS73" s="10"/>
      <c r="CT73" s="10"/>
      <c r="CU73" s="10"/>
      <c r="CV73" s="10"/>
      <c r="CW73" s="10"/>
      <c r="CX73" s="10"/>
      <c r="CY73" s="10"/>
      <c r="DA73" s="10"/>
      <c r="DB73" s="10"/>
      <c r="DC73" s="10"/>
      <c r="DD73" s="10"/>
      <c r="DE73" s="10"/>
      <c r="DF73" s="10"/>
      <c r="DG73" s="10"/>
      <c r="DH73" s="10"/>
      <c r="DI73" s="10"/>
      <c r="DJ73" s="10"/>
      <c r="DL73" s="10"/>
      <c r="DM73" s="10"/>
      <c r="DN73" s="10"/>
      <c r="DO73" s="10"/>
      <c r="DP73" s="10"/>
      <c r="DQ73" s="10"/>
      <c r="DR73" s="10"/>
      <c r="DS73" s="10"/>
      <c r="DT73" s="10"/>
      <c r="DU73" s="10"/>
      <c r="DW73" s="10"/>
      <c r="DX73" s="10"/>
      <c r="DY73" s="10"/>
      <c r="DZ73" s="10"/>
      <c r="EA73" s="10"/>
      <c r="EB73" s="10"/>
      <c r="EC73" s="10"/>
      <c r="ED73" s="10"/>
      <c r="EE73" s="10"/>
      <c r="EF73" s="10"/>
    </row>
    <row r="74" spans="4:136">
      <c r="D74" s="10"/>
      <c r="E74" s="135"/>
      <c r="F74" s="140"/>
      <c r="G74" s="10"/>
      <c r="I74" s="10"/>
      <c r="J74" s="10"/>
      <c r="K74" s="130"/>
      <c r="L74" s="10"/>
      <c r="M74" s="10"/>
      <c r="N74" s="10"/>
      <c r="O74" s="10"/>
      <c r="P74" s="10"/>
      <c r="Q74" s="10"/>
      <c r="S74" s="10"/>
      <c r="T74" s="10"/>
      <c r="U74" s="10"/>
      <c r="W74" s="10"/>
      <c r="X74" s="10"/>
      <c r="Y74" s="10"/>
      <c r="Z74" s="10"/>
      <c r="AB74" s="112"/>
      <c r="AC74" s="112"/>
      <c r="AE74" s="10"/>
      <c r="AG74" s="38"/>
      <c r="AH74" s="38"/>
      <c r="AI74" s="10"/>
      <c r="AJ74" s="15"/>
      <c r="AK74" s="38"/>
      <c r="AL74" s="38"/>
      <c r="AM74" s="10"/>
      <c r="AN74" s="10"/>
      <c r="AP74" s="10"/>
      <c r="AQ74" s="10"/>
      <c r="AR74" s="10"/>
      <c r="AS74" s="10"/>
      <c r="AT74" s="10"/>
      <c r="AU74" s="10"/>
      <c r="AV74" s="10"/>
      <c r="AW74" s="10"/>
      <c r="AX74" s="10"/>
      <c r="AY74" s="10"/>
      <c r="AZ74" s="10"/>
      <c r="BA74" s="10"/>
      <c r="BC74" s="10"/>
      <c r="BD74" s="10"/>
      <c r="BE74" s="10"/>
      <c r="BF74" s="10"/>
      <c r="BG74" s="10"/>
      <c r="BH74" s="10"/>
      <c r="BI74" s="10"/>
      <c r="BJ74" s="10"/>
      <c r="BK74" s="10"/>
      <c r="BL74" s="10"/>
      <c r="BM74" s="10"/>
      <c r="BN74" s="10"/>
      <c r="BP74" s="10"/>
      <c r="BQ74" s="10"/>
      <c r="BR74" s="10"/>
      <c r="BS74" s="10"/>
      <c r="BT74" s="10"/>
      <c r="BU74" s="10"/>
      <c r="BV74" s="10"/>
      <c r="BW74" s="10"/>
      <c r="BX74" s="10"/>
      <c r="BY74" s="10"/>
      <c r="BZ74" s="10"/>
      <c r="CA74" s="10"/>
      <c r="CC74" s="10"/>
      <c r="CD74" s="10"/>
      <c r="CE74" s="10"/>
      <c r="CF74" s="10"/>
      <c r="CG74" s="10"/>
      <c r="CH74" s="10"/>
      <c r="CI74" s="10"/>
      <c r="CJ74" s="10"/>
      <c r="CK74" s="10"/>
      <c r="CL74" s="10"/>
      <c r="CM74" s="10"/>
      <c r="CN74" s="10"/>
      <c r="CP74" s="10"/>
      <c r="CQ74" s="10"/>
      <c r="CR74" s="10"/>
      <c r="CS74" s="10"/>
      <c r="CT74" s="10"/>
      <c r="CU74" s="10"/>
      <c r="CV74" s="10"/>
      <c r="CW74" s="10"/>
      <c r="CX74" s="10"/>
      <c r="CY74" s="10"/>
      <c r="DA74" s="10"/>
      <c r="DB74" s="10"/>
      <c r="DC74" s="10"/>
      <c r="DD74" s="10"/>
      <c r="DE74" s="10"/>
      <c r="DF74" s="10"/>
      <c r="DG74" s="10"/>
      <c r="DH74" s="10"/>
      <c r="DI74" s="10"/>
      <c r="DJ74" s="10"/>
      <c r="DL74" s="10"/>
      <c r="DM74" s="10"/>
      <c r="DN74" s="10"/>
      <c r="DO74" s="10"/>
      <c r="DP74" s="10"/>
      <c r="DQ74" s="10"/>
      <c r="DR74" s="10"/>
      <c r="DS74" s="10"/>
      <c r="DT74" s="10"/>
      <c r="DU74" s="10"/>
      <c r="DW74" s="10"/>
      <c r="DX74" s="10"/>
      <c r="DY74" s="10"/>
      <c r="DZ74" s="10"/>
      <c r="EA74" s="10"/>
      <c r="EB74" s="10"/>
      <c r="EC74" s="10"/>
      <c r="ED74" s="10"/>
      <c r="EE74" s="10"/>
      <c r="EF74" s="10"/>
    </row>
    <row r="75" spans="4:136">
      <c r="D75" s="10"/>
      <c r="E75" s="135"/>
      <c r="F75" s="140"/>
      <c r="G75" s="10"/>
      <c r="I75" s="10"/>
      <c r="J75" s="10"/>
      <c r="K75" s="130"/>
      <c r="L75" s="10"/>
      <c r="M75" s="10"/>
      <c r="N75" s="10"/>
      <c r="O75" s="10"/>
      <c r="P75" s="10"/>
      <c r="Q75" s="10"/>
      <c r="S75" s="10"/>
      <c r="T75" s="10"/>
      <c r="U75" s="10"/>
      <c r="W75" s="10"/>
      <c r="X75" s="10"/>
      <c r="Y75" s="10"/>
      <c r="Z75" s="10"/>
      <c r="AB75" s="112"/>
      <c r="AC75" s="112"/>
      <c r="AE75" s="10"/>
      <c r="AG75" s="38"/>
      <c r="AH75" s="38"/>
      <c r="AI75" s="10"/>
      <c r="AJ75" s="15"/>
      <c r="AK75" s="38"/>
      <c r="AL75" s="38"/>
      <c r="AM75" s="10"/>
      <c r="AN75" s="10"/>
      <c r="AP75" s="10"/>
      <c r="AQ75" s="10"/>
      <c r="AR75" s="10"/>
      <c r="AS75" s="10"/>
      <c r="AT75" s="10"/>
      <c r="AU75" s="10"/>
      <c r="AV75" s="10"/>
      <c r="AW75" s="10"/>
      <c r="AX75" s="10"/>
      <c r="AY75" s="10"/>
      <c r="AZ75" s="10"/>
      <c r="BA75" s="10"/>
      <c r="BC75" s="10"/>
      <c r="BD75" s="10"/>
      <c r="BE75" s="10"/>
      <c r="BF75" s="10"/>
      <c r="BG75" s="10"/>
      <c r="BH75" s="10"/>
      <c r="BI75" s="10"/>
      <c r="BJ75" s="10"/>
      <c r="BK75" s="10"/>
      <c r="BL75" s="10"/>
      <c r="BM75" s="10"/>
      <c r="BN75" s="10"/>
      <c r="BP75" s="10"/>
      <c r="BQ75" s="10"/>
      <c r="BR75" s="10"/>
      <c r="BS75" s="10"/>
      <c r="BT75" s="10"/>
      <c r="BU75" s="10"/>
      <c r="BV75" s="10"/>
      <c r="BW75" s="10"/>
      <c r="BX75" s="10"/>
      <c r="BY75" s="10"/>
      <c r="BZ75" s="10"/>
      <c r="CA75" s="10"/>
      <c r="CC75" s="10"/>
      <c r="CD75" s="10"/>
      <c r="CE75" s="10"/>
      <c r="CF75" s="10"/>
      <c r="CG75" s="10"/>
      <c r="CH75" s="10"/>
      <c r="CI75" s="10"/>
      <c r="CJ75" s="10"/>
      <c r="CK75" s="10"/>
      <c r="CL75" s="10"/>
      <c r="CM75" s="10"/>
      <c r="CN75" s="10"/>
      <c r="CP75" s="10"/>
      <c r="CQ75" s="10"/>
      <c r="CR75" s="10"/>
      <c r="CS75" s="10"/>
      <c r="CT75" s="10"/>
      <c r="CU75" s="10"/>
      <c r="CV75" s="10"/>
      <c r="CW75" s="10"/>
      <c r="CX75" s="10"/>
      <c r="CY75" s="10"/>
      <c r="DA75" s="10"/>
      <c r="DB75" s="10"/>
      <c r="DC75" s="10"/>
      <c r="DD75" s="10"/>
      <c r="DE75" s="10"/>
      <c r="DF75" s="10"/>
      <c r="DG75" s="10"/>
      <c r="DH75" s="10"/>
      <c r="DI75" s="10"/>
      <c r="DJ75" s="10"/>
      <c r="DL75" s="10"/>
      <c r="DM75" s="10"/>
      <c r="DN75" s="10"/>
      <c r="DO75" s="10"/>
      <c r="DP75" s="10"/>
      <c r="DQ75" s="10"/>
      <c r="DR75" s="10"/>
      <c r="DS75" s="10"/>
      <c r="DT75" s="10"/>
      <c r="DU75" s="10"/>
      <c r="DW75" s="10"/>
      <c r="DX75" s="10"/>
      <c r="DY75" s="10"/>
      <c r="DZ75" s="10"/>
      <c r="EA75" s="10"/>
      <c r="EB75" s="10"/>
      <c r="EC75" s="10"/>
      <c r="ED75" s="10"/>
      <c r="EE75" s="10"/>
      <c r="EF75" s="10"/>
    </row>
    <row r="76" spans="4:136">
      <c r="D76" s="10"/>
      <c r="E76" s="135"/>
      <c r="F76" s="140"/>
      <c r="G76" s="10"/>
      <c r="I76" s="10"/>
      <c r="J76" s="10"/>
      <c r="K76" s="130"/>
      <c r="L76" s="10"/>
      <c r="M76" s="10"/>
      <c r="N76" s="10"/>
      <c r="O76" s="10"/>
      <c r="P76" s="10"/>
      <c r="Q76" s="10"/>
      <c r="S76" s="10"/>
      <c r="T76" s="10"/>
      <c r="U76" s="10"/>
      <c r="W76" s="10"/>
      <c r="X76" s="10"/>
      <c r="Y76" s="10"/>
      <c r="Z76" s="10"/>
      <c r="AB76" s="112"/>
      <c r="AC76" s="112"/>
      <c r="AE76" s="10"/>
      <c r="AG76" s="38"/>
      <c r="AH76" s="38"/>
      <c r="AI76" s="10"/>
      <c r="AJ76" s="15"/>
      <c r="AK76" s="38"/>
      <c r="AL76" s="38"/>
      <c r="AM76" s="10"/>
      <c r="AN76" s="10"/>
      <c r="AP76" s="10"/>
      <c r="AQ76" s="10"/>
      <c r="AR76" s="10"/>
      <c r="AS76" s="10"/>
      <c r="AT76" s="10"/>
      <c r="AU76" s="10"/>
      <c r="AV76" s="10"/>
      <c r="AW76" s="10"/>
      <c r="AX76" s="10"/>
      <c r="AY76" s="10"/>
      <c r="AZ76" s="10"/>
      <c r="BA76" s="10"/>
      <c r="BC76" s="10"/>
      <c r="BD76" s="10"/>
      <c r="BE76" s="10"/>
      <c r="BF76" s="10"/>
      <c r="BG76" s="10"/>
      <c r="BH76" s="10"/>
      <c r="BI76" s="10"/>
      <c r="BJ76" s="10"/>
      <c r="BK76" s="10"/>
      <c r="BL76" s="10"/>
      <c r="BM76" s="10"/>
      <c r="BN76" s="10"/>
      <c r="BP76" s="10"/>
      <c r="BQ76" s="10"/>
      <c r="BR76" s="10"/>
      <c r="BS76" s="10"/>
      <c r="BT76" s="10"/>
      <c r="BU76" s="10"/>
      <c r="BV76" s="10"/>
      <c r="BW76" s="10"/>
      <c r="BX76" s="10"/>
      <c r="BY76" s="10"/>
      <c r="BZ76" s="10"/>
      <c r="CA76" s="10"/>
      <c r="CC76" s="10"/>
      <c r="CD76" s="10"/>
      <c r="CE76" s="10"/>
      <c r="CF76" s="10"/>
      <c r="CG76" s="10"/>
      <c r="CH76" s="10"/>
      <c r="CI76" s="10"/>
      <c r="CJ76" s="10"/>
      <c r="CK76" s="10"/>
      <c r="CL76" s="10"/>
      <c r="CM76" s="10"/>
      <c r="CN76" s="10"/>
      <c r="CP76" s="10"/>
      <c r="CQ76" s="10"/>
      <c r="CR76" s="10"/>
      <c r="CS76" s="10"/>
      <c r="CT76" s="10"/>
      <c r="CU76" s="10"/>
      <c r="CV76" s="10"/>
      <c r="CW76" s="10"/>
      <c r="CX76" s="10"/>
      <c r="CY76" s="10"/>
      <c r="DA76" s="10"/>
      <c r="DB76" s="10"/>
      <c r="DC76" s="10"/>
      <c r="DD76" s="10"/>
      <c r="DE76" s="10"/>
      <c r="DF76" s="10"/>
      <c r="DG76" s="10"/>
      <c r="DH76" s="10"/>
      <c r="DI76" s="10"/>
      <c r="DJ76" s="10"/>
      <c r="DL76" s="10"/>
      <c r="DM76" s="10"/>
      <c r="DN76" s="10"/>
      <c r="DO76" s="10"/>
      <c r="DP76" s="10"/>
      <c r="DQ76" s="10"/>
      <c r="DR76" s="10"/>
      <c r="DS76" s="10"/>
      <c r="DT76" s="10"/>
      <c r="DU76" s="10"/>
      <c r="DW76" s="10"/>
      <c r="DX76" s="10"/>
      <c r="DY76" s="10"/>
      <c r="DZ76" s="10"/>
      <c r="EA76" s="10"/>
      <c r="EB76" s="10"/>
      <c r="EC76" s="10"/>
      <c r="ED76" s="10"/>
      <c r="EE76" s="10"/>
      <c r="EF76" s="10"/>
    </row>
    <row r="77" spans="4:136">
      <c r="D77" s="10"/>
      <c r="E77" s="135"/>
      <c r="F77" s="140"/>
      <c r="G77" s="10"/>
      <c r="I77" s="10"/>
      <c r="J77" s="10"/>
      <c r="K77" s="130"/>
      <c r="L77" s="10"/>
      <c r="M77" s="10"/>
      <c r="N77" s="10"/>
      <c r="O77" s="10"/>
      <c r="P77" s="10"/>
      <c r="Q77" s="10"/>
      <c r="S77" s="10"/>
      <c r="T77" s="10"/>
      <c r="U77" s="10"/>
      <c r="W77" s="10"/>
      <c r="X77" s="10"/>
      <c r="Y77" s="10"/>
      <c r="Z77" s="10"/>
      <c r="AB77" s="112"/>
      <c r="AC77" s="112"/>
      <c r="AE77" s="10"/>
      <c r="AG77" s="38"/>
      <c r="AH77" s="38"/>
      <c r="AI77" s="10"/>
      <c r="AJ77" s="15"/>
      <c r="AK77" s="38"/>
      <c r="AL77" s="38"/>
      <c r="AM77" s="10"/>
      <c r="AN77" s="10"/>
      <c r="AP77" s="10"/>
      <c r="AQ77" s="10"/>
      <c r="AR77" s="10"/>
      <c r="AS77" s="10"/>
      <c r="AT77" s="10"/>
      <c r="AU77" s="10"/>
      <c r="AV77" s="10"/>
      <c r="AW77" s="10"/>
      <c r="AX77" s="10"/>
      <c r="AY77" s="10"/>
      <c r="AZ77" s="10"/>
      <c r="BA77" s="10"/>
      <c r="BC77" s="10"/>
      <c r="BD77" s="10"/>
      <c r="BE77" s="10"/>
      <c r="BF77" s="10"/>
      <c r="BG77" s="10"/>
      <c r="BH77" s="10"/>
      <c r="BI77" s="10"/>
      <c r="BJ77" s="10"/>
      <c r="BK77" s="10"/>
      <c r="BL77" s="10"/>
      <c r="BM77" s="10"/>
      <c r="BN77" s="10"/>
      <c r="BP77" s="10"/>
      <c r="BQ77" s="10"/>
      <c r="BR77" s="10"/>
      <c r="BS77" s="10"/>
      <c r="BT77" s="10"/>
      <c r="BU77" s="10"/>
      <c r="BV77" s="10"/>
      <c r="BW77" s="10"/>
      <c r="BX77" s="10"/>
      <c r="BY77" s="10"/>
      <c r="BZ77" s="10"/>
      <c r="CA77" s="10"/>
      <c r="CC77" s="10"/>
      <c r="CD77" s="10"/>
      <c r="CE77" s="10"/>
      <c r="CF77" s="10"/>
      <c r="CG77" s="10"/>
      <c r="CH77" s="10"/>
      <c r="CI77" s="10"/>
      <c r="CJ77" s="10"/>
      <c r="CK77" s="10"/>
      <c r="CL77" s="10"/>
      <c r="CM77" s="10"/>
      <c r="CN77" s="10"/>
      <c r="CP77" s="10"/>
      <c r="CQ77" s="10"/>
      <c r="CR77" s="10"/>
      <c r="CS77" s="10"/>
      <c r="CT77" s="10"/>
      <c r="CU77" s="10"/>
      <c r="CV77" s="10"/>
      <c r="CW77" s="10"/>
      <c r="CX77" s="10"/>
      <c r="CY77" s="10"/>
      <c r="DA77" s="10"/>
      <c r="DB77" s="10"/>
      <c r="DC77" s="10"/>
      <c r="DD77" s="10"/>
      <c r="DE77" s="10"/>
      <c r="DF77" s="10"/>
      <c r="DG77" s="10"/>
      <c r="DH77" s="10"/>
      <c r="DI77" s="10"/>
      <c r="DJ77" s="10"/>
      <c r="DL77" s="10"/>
      <c r="DM77" s="10"/>
      <c r="DN77" s="10"/>
      <c r="DO77" s="10"/>
      <c r="DP77" s="10"/>
      <c r="DQ77" s="10"/>
      <c r="DR77" s="10"/>
      <c r="DS77" s="10"/>
      <c r="DT77" s="10"/>
      <c r="DU77" s="10"/>
      <c r="DW77" s="10"/>
      <c r="DX77" s="10"/>
      <c r="DY77" s="10"/>
      <c r="DZ77" s="10"/>
      <c r="EA77" s="10"/>
      <c r="EB77" s="10"/>
      <c r="EC77" s="10"/>
      <c r="ED77" s="10"/>
      <c r="EE77" s="10"/>
      <c r="EF77" s="10"/>
    </row>
    <row r="78" spans="4:136">
      <c r="D78" s="10"/>
      <c r="E78" s="135"/>
      <c r="F78" s="140"/>
      <c r="G78" s="10"/>
      <c r="I78" s="10"/>
      <c r="J78" s="10"/>
      <c r="K78" s="130"/>
      <c r="L78" s="10"/>
      <c r="M78" s="10"/>
      <c r="N78" s="10"/>
      <c r="O78" s="10"/>
      <c r="P78" s="10"/>
      <c r="Q78" s="10"/>
      <c r="S78" s="10"/>
      <c r="T78" s="10"/>
      <c r="U78" s="10"/>
      <c r="W78" s="10"/>
      <c r="X78" s="10"/>
      <c r="Y78" s="10"/>
      <c r="Z78" s="10"/>
      <c r="AB78" s="112"/>
      <c r="AC78" s="112"/>
      <c r="AE78" s="10"/>
      <c r="AG78" s="38"/>
      <c r="AH78" s="38"/>
      <c r="AI78" s="10"/>
      <c r="AJ78" s="15"/>
      <c r="AK78" s="38"/>
      <c r="AL78" s="38"/>
      <c r="AM78" s="10"/>
      <c r="AN78" s="10"/>
      <c r="AP78" s="10"/>
      <c r="AQ78" s="10"/>
      <c r="AR78" s="10"/>
      <c r="AS78" s="10"/>
      <c r="AT78" s="10"/>
      <c r="AU78" s="10"/>
      <c r="AV78" s="10"/>
      <c r="AW78" s="10"/>
      <c r="AX78" s="10"/>
      <c r="AY78" s="10"/>
      <c r="AZ78" s="10"/>
      <c r="BA78" s="10"/>
      <c r="BC78" s="10"/>
      <c r="BD78" s="10"/>
      <c r="BE78" s="10"/>
      <c r="BF78" s="10"/>
      <c r="BG78" s="10"/>
      <c r="BH78" s="10"/>
      <c r="BI78" s="10"/>
      <c r="BJ78" s="10"/>
      <c r="BK78" s="10"/>
      <c r="BL78" s="10"/>
      <c r="BM78" s="10"/>
      <c r="BN78" s="10"/>
      <c r="BP78" s="10"/>
      <c r="BQ78" s="10"/>
      <c r="BR78" s="10"/>
      <c r="BS78" s="10"/>
      <c r="BT78" s="10"/>
      <c r="BU78" s="10"/>
      <c r="BV78" s="10"/>
      <c r="BW78" s="10"/>
      <c r="BX78" s="10"/>
      <c r="BY78" s="10"/>
      <c r="BZ78" s="10"/>
      <c r="CA78" s="10"/>
      <c r="CC78" s="10"/>
      <c r="CD78" s="10"/>
      <c r="CE78" s="10"/>
      <c r="CF78" s="10"/>
      <c r="CG78" s="10"/>
      <c r="CH78" s="10"/>
      <c r="CI78" s="10"/>
      <c r="CJ78" s="10"/>
      <c r="CK78" s="10"/>
      <c r="CL78" s="10"/>
      <c r="CM78" s="10"/>
      <c r="CN78" s="10"/>
      <c r="CP78" s="10"/>
      <c r="CQ78" s="10"/>
      <c r="CR78" s="10"/>
      <c r="CS78" s="10"/>
      <c r="CT78" s="10"/>
      <c r="CU78" s="10"/>
      <c r="CV78" s="10"/>
      <c r="CW78" s="10"/>
      <c r="CX78" s="10"/>
      <c r="CY78" s="10"/>
      <c r="DA78" s="10"/>
      <c r="DB78" s="10"/>
      <c r="DC78" s="10"/>
      <c r="DD78" s="10"/>
      <c r="DE78" s="10"/>
      <c r="DF78" s="10"/>
      <c r="DG78" s="10"/>
      <c r="DH78" s="10"/>
      <c r="DI78" s="10"/>
      <c r="DJ78" s="10"/>
      <c r="DL78" s="10"/>
      <c r="DM78" s="10"/>
      <c r="DN78" s="10"/>
      <c r="DO78" s="10"/>
      <c r="DP78" s="10"/>
      <c r="DQ78" s="10"/>
      <c r="DR78" s="10"/>
      <c r="DS78" s="10"/>
      <c r="DT78" s="10"/>
      <c r="DU78" s="10"/>
      <c r="DW78" s="10"/>
      <c r="DX78" s="10"/>
      <c r="DY78" s="10"/>
      <c r="DZ78" s="10"/>
      <c r="EA78" s="10"/>
      <c r="EB78" s="10"/>
      <c r="EC78" s="10"/>
      <c r="ED78" s="10"/>
      <c r="EE78" s="10"/>
      <c r="EF78" s="10"/>
    </row>
    <row r="79" spans="4:136">
      <c r="D79" s="10"/>
      <c r="E79" s="135"/>
      <c r="F79" s="140"/>
      <c r="G79" s="10"/>
      <c r="I79" s="10"/>
      <c r="J79" s="10"/>
      <c r="K79" s="130"/>
      <c r="L79" s="10"/>
      <c r="M79" s="10"/>
      <c r="N79" s="10"/>
      <c r="O79" s="10"/>
      <c r="P79" s="10"/>
      <c r="Q79" s="10"/>
      <c r="S79" s="10"/>
      <c r="T79" s="10"/>
      <c r="U79" s="10"/>
      <c r="W79" s="10"/>
      <c r="X79" s="10"/>
      <c r="Y79" s="10"/>
      <c r="Z79" s="10"/>
      <c r="AB79" s="112"/>
      <c r="AC79" s="112"/>
      <c r="AE79" s="10"/>
      <c r="AG79" s="38"/>
      <c r="AH79" s="38"/>
      <c r="AI79" s="10"/>
      <c r="AJ79" s="15"/>
      <c r="AK79" s="38"/>
      <c r="AL79" s="38"/>
      <c r="AM79" s="10"/>
      <c r="AN79" s="10"/>
      <c r="AP79" s="10"/>
      <c r="AQ79" s="10"/>
      <c r="AR79" s="10"/>
      <c r="AS79" s="10"/>
      <c r="AT79" s="10"/>
      <c r="AU79" s="10"/>
      <c r="AV79" s="10"/>
      <c r="AW79" s="10"/>
      <c r="AX79" s="10"/>
      <c r="AY79" s="10"/>
      <c r="AZ79" s="10"/>
      <c r="BA79" s="10"/>
      <c r="BC79" s="10"/>
      <c r="BD79" s="10"/>
      <c r="BE79" s="10"/>
      <c r="BF79" s="10"/>
      <c r="BG79" s="10"/>
      <c r="BH79" s="10"/>
      <c r="BI79" s="10"/>
      <c r="BJ79" s="10"/>
      <c r="BK79" s="10"/>
      <c r="BL79" s="10"/>
      <c r="BM79" s="10"/>
      <c r="BN79" s="10"/>
      <c r="BP79" s="10"/>
      <c r="BQ79" s="10"/>
      <c r="BR79" s="10"/>
      <c r="BS79" s="10"/>
      <c r="BT79" s="10"/>
      <c r="BU79" s="10"/>
      <c r="BV79" s="10"/>
      <c r="BW79" s="10"/>
      <c r="BX79" s="10"/>
      <c r="BY79" s="10"/>
      <c r="BZ79" s="10"/>
      <c r="CA79" s="10"/>
      <c r="CC79" s="10"/>
      <c r="CD79" s="10"/>
      <c r="CE79" s="10"/>
      <c r="CF79" s="10"/>
      <c r="CG79" s="10"/>
      <c r="CH79" s="10"/>
      <c r="CI79" s="10"/>
      <c r="CJ79" s="10"/>
      <c r="CK79" s="10"/>
      <c r="CL79" s="10"/>
      <c r="CM79" s="10"/>
      <c r="CN79" s="10"/>
      <c r="CP79" s="10"/>
      <c r="CQ79" s="10"/>
      <c r="CR79" s="10"/>
      <c r="CS79" s="10"/>
      <c r="CT79" s="10"/>
      <c r="CU79" s="10"/>
      <c r="CV79" s="10"/>
      <c r="CW79" s="10"/>
      <c r="CX79" s="10"/>
      <c r="CY79" s="10"/>
      <c r="DA79" s="10"/>
      <c r="DB79" s="10"/>
      <c r="DC79" s="10"/>
      <c r="DD79" s="10"/>
      <c r="DE79" s="10"/>
      <c r="DF79" s="10"/>
      <c r="DG79" s="10"/>
      <c r="DH79" s="10"/>
      <c r="DI79" s="10"/>
      <c r="DJ79" s="10"/>
      <c r="DL79" s="10"/>
      <c r="DM79" s="10"/>
      <c r="DN79" s="10"/>
      <c r="DO79" s="10"/>
      <c r="DP79" s="10"/>
      <c r="DQ79" s="10"/>
      <c r="DR79" s="10"/>
      <c r="DS79" s="10"/>
      <c r="DT79" s="10"/>
      <c r="DU79" s="10"/>
      <c r="DW79" s="10"/>
      <c r="DX79" s="10"/>
      <c r="DY79" s="10"/>
      <c r="DZ79" s="10"/>
      <c r="EA79" s="10"/>
      <c r="EB79" s="10"/>
      <c r="EC79" s="10"/>
      <c r="ED79" s="10"/>
      <c r="EE79" s="10"/>
      <c r="EF79" s="10"/>
    </row>
    <row r="80" spans="4:136">
      <c r="D80" s="10"/>
      <c r="E80" s="135"/>
      <c r="F80" s="140"/>
      <c r="G80" s="10"/>
      <c r="I80" s="10"/>
      <c r="J80" s="10"/>
      <c r="K80" s="130"/>
      <c r="L80" s="10"/>
      <c r="M80" s="10"/>
      <c r="N80" s="10"/>
      <c r="O80" s="10"/>
      <c r="P80" s="10"/>
      <c r="Q80" s="10"/>
      <c r="S80" s="10"/>
      <c r="T80" s="10"/>
      <c r="U80" s="10"/>
      <c r="W80" s="10"/>
      <c r="X80" s="10"/>
      <c r="Y80" s="10"/>
      <c r="Z80" s="10"/>
      <c r="AB80" s="112"/>
      <c r="AC80" s="112"/>
      <c r="AE80" s="10"/>
      <c r="AG80" s="38"/>
      <c r="AH80" s="38"/>
      <c r="AI80" s="10"/>
      <c r="AJ80" s="15"/>
      <c r="AK80" s="38"/>
      <c r="AL80" s="38"/>
      <c r="AM80" s="10"/>
      <c r="AN80" s="10"/>
      <c r="AP80" s="10"/>
      <c r="AQ80" s="10"/>
      <c r="AR80" s="10"/>
      <c r="AS80" s="10"/>
      <c r="AT80" s="10"/>
      <c r="AU80" s="10"/>
      <c r="AV80" s="10"/>
      <c r="AW80" s="10"/>
      <c r="AX80" s="10"/>
      <c r="AY80" s="10"/>
      <c r="AZ80" s="10"/>
      <c r="BA80" s="10"/>
      <c r="BC80" s="10"/>
      <c r="BD80" s="10"/>
      <c r="BE80" s="10"/>
      <c r="BF80" s="10"/>
      <c r="BG80" s="10"/>
      <c r="BH80" s="10"/>
      <c r="BI80" s="10"/>
      <c r="BJ80" s="10"/>
      <c r="BK80" s="10"/>
      <c r="BL80" s="10"/>
      <c r="BM80" s="10"/>
      <c r="BN80" s="10"/>
      <c r="BP80" s="10"/>
      <c r="BQ80" s="10"/>
      <c r="BR80" s="10"/>
      <c r="BS80" s="10"/>
      <c r="BT80" s="10"/>
      <c r="BU80" s="10"/>
      <c r="BV80" s="10"/>
      <c r="BW80" s="10"/>
      <c r="BX80" s="10"/>
      <c r="BY80" s="10"/>
      <c r="BZ80" s="10"/>
      <c r="CA80" s="10"/>
      <c r="CC80" s="10"/>
      <c r="CD80" s="10"/>
      <c r="CE80" s="10"/>
      <c r="CF80" s="10"/>
      <c r="CG80" s="10"/>
      <c r="CH80" s="10"/>
      <c r="CI80" s="10"/>
      <c r="CJ80" s="10"/>
      <c r="CK80" s="10"/>
      <c r="CL80" s="10"/>
      <c r="CM80" s="10"/>
      <c r="CN80" s="10"/>
      <c r="CP80" s="10"/>
      <c r="CQ80" s="10"/>
      <c r="CR80" s="10"/>
      <c r="CS80" s="10"/>
      <c r="CT80" s="10"/>
      <c r="CU80" s="10"/>
      <c r="CV80" s="10"/>
      <c r="CW80" s="10"/>
      <c r="CX80" s="10"/>
      <c r="CY80" s="10"/>
      <c r="DA80" s="10"/>
      <c r="DB80" s="10"/>
      <c r="DC80" s="10"/>
      <c r="DD80" s="10"/>
      <c r="DE80" s="10"/>
      <c r="DF80" s="10"/>
      <c r="DG80" s="10"/>
      <c r="DH80" s="10"/>
      <c r="DI80" s="10"/>
      <c r="DJ80" s="10"/>
      <c r="DL80" s="10"/>
      <c r="DM80" s="10"/>
      <c r="DN80" s="10"/>
      <c r="DO80" s="10"/>
      <c r="DP80" s="10"/>
      <c r="DQ80" s="10"/>
      <c r="DR80" s="10"/>
      <c r="DS80" s="10"/>
      <c r="DT80" s="10"/>
      <c r="DU80" s="10"/>
      <c r="DW80" s="10"/>
      <c r="DX80" s="10"/>
      <c r="DY80" s="10"/>
      <c r="DZ80" s="10"/>
      <c r="EA80" s="10"/>
      <c r="EB80" s="10"/>
      <c r="EC80" s="10"/>
      <c r="ED80" s="10"/>
      <c r="EE80" s="10"/>
      <c r="EF80" s="10"/>
    </row>
    <row r="81" spans="4:136">
      <c r="D81" s="10"/>
      <c r="E81" s="135"/>
      <c r="F81" s="140"/>
      <c r="G81" s="10"/>
      <c r="I81" s="10"/>
      <c r="J81" s="10"/>
      <c r="K81" s="130"/>
      <c r="L81" s="10"/>
      <c r="M81" s="10"/>
      <c r="N81" s="10"/>
      <c r="O81" s="10"/>
      <c r="P81" s="10"/>
      <c r="Q81" s="10"/>
      <c r="S81" s="10"/>
      <c r="T81" s="10"/>
      <c r="U81" s="10"/>
      <c r="W81" s="10"/>
      <c r="X81" s="10"/>
      <c r="Y81" s="10"/>
      <c r="Z81" s="10"/>
      <c r="AB81" s="112"/>
      <c r="AC81" s="112"/>
      <c r="AE81" s="10"/>
      <c r="AG81" s="38"/>
      <c r="AH81" s="38"/>
      <c r="AI81" s="10"/>
      <c r="AJ81" s="15"/>
      <c r="AK81" s="38"/>
      <c r="AL81" s="38"/>
      <c r="AM81" s="10"/>
      <c r="AN81" s="10"/>
      <c r="AP81" s="10"/>
      <c r="AQ81" s="10"/>
      <c r="AR81" s="10"/>
      <c r="AS81" s="10"/>
      <c r="AT81" s="10"/>
      <c r="AU81" s="10"/>
      <c r="AV81" s="10"/>
      <c r="AW81" s="10"/>
      <c r="AX81" s="10"/>
      <c r="AY81" s="10"/>
      <c r="AZ81" s="10"/>
      <c r="BA81" s="10"/>
      <c r="BC81" s="10"/>
      <c r="BD81" s="10"/>
      <c r="BE81" s="10"/>
      <c r="BF81" s="10"/>
      <c r="BG81" s="10"/>
      <c r="BH81" s="10"/>
      <c r="BI81" s="10"/>
      <c r="BJ81" s="10"/>
      <c r="BK81" s="10"/>
      <c r="BL81" s="10"/>
      <c r="BM81" s="10"/>
      <c r="BN81" s="10"/>
      <c r="BP81" s="10"/>
      <c r="BQ81" s="10"/>
      <c r="BR81" s="10"/>
      <c r="BS81" s="10"/>
      <c r="BT81" s="10"/>
      <c r="BU81" s="10"/>
      <c r="BV81" s="10"/>
      <c r="BW81" s="10"/>
      <c r="BX81" s="10"/>
      <c r="BY81" s="10"/>
      <c r="BZ81" s="10"/>
      <c r="CA81" s="10"/>
      <c r="CC81" s="10"/>
      <c r="CD81" s="10"/>
      <c r="CE81" s="10"/>
      <c r="CF81" s="10"/>
      <c r="CG81" s="10"/>
      <c r="CH81" s="10"/>
      <c r="CI81" s="10"/>
      <c r="CJ81" s="10"/>
      <c r="CK81" s="10"/>
      <c r="CL81" s="10"/>
      <c r="CM81" s="10"/>
      <c r="CN81" s="10"/>
      <c r="CP81" s="10"/>
      <c r="CQ81" s="10"/>
      <c r="CR81" s="10"/>
      <c r="CS81" s="10"/>
      <c r="CT81" s="10"/>
      <c r="CU81" s="10"/>
      <c r="CV81" s="10"/>
      <c r="CW81" s="10"/>
      <c r="CX81" s="10"/>
      <c r="CY81" s="10"/>
      <c r="DA81" s="10"/>
      <c r="DB81" s="10"/>
      <c r="DC81" s="10"/>
      <c r="DD81" s="10"/>
      <c r="DE81" s="10"/>
      <c r="DF81" s="10"/>
      <c r="DG81" s="10"/>
      <c r="DH81" s="10"/>
      <c r="DI81" s="10"/>
      <c r="DJ81" s="10"/>
      <c r="DL81" s="10"/>
      <c r="DM81" s="10"/>
      <c r="DN81" s="10"/>
      <c r="DO81" s="10"/>
      <c r="DP81" s="10"/>
      <c r="DQ81" s="10"/>
      <c r="DR81" s="10"/>
      <c r="DS81" s="10"/>
      <c r="DT81" s="10"/>
      <c r="DU81" s="10"/>
      <c r="DW81" s="10"/>
      <c r="DX81" s="10"/>
      <c r="DY81" s="10"/>
      <c r="DZ81" s="10"/>
      <c r="EA81" s="10"/>
      <c r="EB81" s="10"/>
      <c r="EC81" s="10"/>
      <c r="ED81" s="10"/>
      <c r="EE81" s="10"/>
      <c r="EF81" s="10"/>
    </row>
    <row r="82" spans="4:136">
      <c r="D82" s="10"/>
      <c r="E82" s="135"/>
      <c r="F82" s="140"/>
      <c r="G82" s="10"/>
      <c r="I82" s="10"/>
      <c r="J82" s="10"/>
      <c r="K82" s="130"/>
      <c r="L82" s="10"/>
      <c r="M82" s="10"/>
      <c r="N82" s="10"/>
      <c r="O82" s="10"/>
      <c r="P82" s="10"/>
      <c r="Q82" s="10"/>
      <c r="S82" s="10"/>
      <c r="T82" s="10"/>
      <c r="U82" s="10"/>
      <c r="W82" s="10"/>
      <c r="X82" s="10"/>
      <c r="Y82" s="10"/>
      <c r="Z82" s="10"/>
      <c r="AB82" s="112"/>
      <c r="AC82" s="112"/>
      <c r="AE82" s="10"/>
      <c r="AG82" s="38"/>
      <c r="AH82" s="38"/>
      <c r="AI82" s="10"/>
      <c r="AJ82" s="15"/>
      <c r="AK82" s="38"/>
      <c r="AL82" s="38"/>
      <c r="AM82" s="10"/>
      <c r="AN82" s="10"/>
      <c r="AP82" s="10"/>
      <c r="AQ82" s="10"/>
      <c r="AR82" s="10"/>
      <c r="AS82" s="10"/>
      <c r="AT82" s="10"/>
      <c r="AU82" s="10"/>
      <c r="AV82" s="10"/>
      <c r="AW82" s="10"/>
      <c r="AX82" s="10"/>
      <c r="AY82" s="10"/>
      <c r="AZ82" s="10"/>
      <c r="BA82" s="10"/>
      <c r="BC82" s="10"/>
      <c r="BD82" s="10"/>
      <c r="BE82" s="10"/>
      <c r="BF82" s="10"/>
      <c r="BG82" s="10"/>
      <c r="BH82" s="10"/>
      <c r="BI82" s="10"/>
      <c r="BJ82" s="10"/>
      <c r="BK82" s="10"/>
      <c r="BL82" s="10"/>
      <c r="BM82" s="10"/>
      <c r="BN82" s="10"/>
      <c r="BP82" s="10"/>
      <c r="BQ82" s="10"/>
      <c r="BR82" s="10"/>
      <c r="BS82" s="10"/>
      <c r="BT82" s="10"/>
      <c r="BU82" s="10"/>
      <c r="BV82" s="10"/>
      <c r="BW82" s="10"/>
      <c r="BX82" s="10"/>
      <c r="BY82" s="10"/>
      <c r="BZ82" s="10"/>
      <c r="CA82" s="10"/>
      <c r="CC82" s="10"/>
      <c r="CD82" s="10"/>
      <c r="CE82" s="10"/>
      <c r="CF82" s="10"/>
      <c r="CG82" s="10"/>
      <c r="CH82" s="10"/>
      <c r="CI82" s="10"/>
      <c r="CJ82" s="10"/>
      <c r="CK82" s="10"/>
      <c r="CL82" s="10"/>
      <c r="CM82" s="10"/>
      <c r="CN82" s="10"/>
      <c r="CP82" s="10"/>
      <c r="CQ82" s="10"/>
      <c r="CR82" s="10"/>
      <c r="CS82" s="10"/>
      <c r="CT82" s="10"/>
      <c r="CU82" s="10"/>
      <c r="CV82" s="10"/>
      <c r="CW82" s="10"/>
      <c r="CX82" s="10"/>
      <c r="CY82" s="10"/>
      <c r="DA82" s="10"/>
      <c r="DB82" s="10"/>
      <c r="DC82" s="10"/>
      <c r="DD82" s="10"/>
      <c r="DE82" s="10"/>
      <c r="DF82" s="10"/>
      <c r="DG82" s="10"/>
      <c r="DH82" s="10"/>
      <c r="DI82" s="10"/>
      <c r="DJ82" s="10"/>
      <c r="DL82" s="10"/>
      <c r="DM82" s="10"/>
      <c r="DN82" s="10"/>
      <c r="DO82" s="10"/>
      <c r="DP82" s="10"/>
      <c r="DQ82" s="10"/>
      <c r="DR82" s="10"/>
      <c r="DS82" s="10"/>
      <c r="DT82" s="10"/>
      <c r="DU82" s="10"/>
      <c r="DW82" s="10"/>
      <c r="DX82" s="10"/>
      <c r="DY82" s="10"/>
      <c r="DZ82" s="10"/>
      <c r="EA82" s="10"/>
      <c r="EB82" s="10"/>
      <c r="EC82" s="10"/>
      <c r="ED82" s="10"/>
      <c r="EE82" s="10"/>
      <c r="EF82" s="10"/>
    </row>
    <row r="83" spans="4:136">
      <c r="D83" s="10"/>
      <c r="E83" s="135"/>
      <c r="F83" s="140"/>
      <c r="G83" s="10"/>
      <c r="I83" s="10"/>
      <c r="J83" s="10"/>
      <c r="K83" s="130"/>
      <c r="L83" s="10"/>
      <c r="M83" s="10"/>
      <c r="N83" s="10"/>
      <c r="O83" s="10"/>
      <c r="P83" s="10"/>
      <c r="Q83" s="10"/>
      <c r="S83" s="10"/>
      <c r="T83" s="10"/>
      <c r="U83" s="10"/>
      <c r="W83" s="10"/>
      <c r="X83" s="10"/>
      <c r="Y83" s="10"/>
      <c r="Z83" s="10"/>
      <c r="AB83" s="112"/>
      <c r="AC83" s="112"/>
      <c r="AE83" s="10"/>
      <c r="AG83" s="38"/>
      <c r="AH83" s="38"/>
      <c r="AI83" s="10"/>
      <c r="AJ83" s="15"/>
      <c r="AK83" s="38"/>
      <c r="AL83" s="38"/>
      <c r="AM83" s="10"/>
      <c r="AN83" s="10"/>
      <c r="AP83" s="10"/>
      <c r="AQ83" s="10"/>
      <c r="AR83" s="10"/>
      <c r="AS83" s="10"/>
      <c r="AT83" s="10"/>
      <c r="AU83" s="10"/>
      <c r="AV83" s="10"/>
      <c r="AW83" s="10"/>
      <c r="AX83" s="10"/>
      <c r="AY83" s="10"/>
      <c r="AZ83" s="10"/>
      <c r="BA83" s="10"/>
      <c r="BC83" s="10"/>
      <c r="BD83" s="10"/>
      <c r="BE83" s="10"/>
      <c r="BF83" s="10"/>
      <c r="BG83" s="10"/>
      <c r="BH83" s="10"/>
      <c r="BI83" s="10"/>
      <c r="BJ83" s="10"/>
      <c r="BK83" s="10"/>
      <c r="BL83" s="10"/>
      <c r="BM83" s="10"/>
      <c r="BN83" s="10"/>
      <c r="BP83" s="10"/>
      <c r="BQ83" s="10"/>
      <c r="BR83" s="10"/>
      <c r="BS83" s="10"/>
      <c r="BT83" s="10"/>
      <c r="BU83" s="10"/>
      <c r="BV83" s="10"/>
      <c r="BW83" s="10"/>
      <c r="BX83" s="10"/>
      <c r="BY83" s="10"/>
      <c r="BZ83" s="10"/>
      <c r="CA83" s="10"/>
      <c r="CC83" s="10"/>
      <c r="CD83" s="10"/>
      <c r="CE83" s="10"/>
      <c r="CF83" s="10"/>
      <c r="CG83" s="10"/>
      <c r="CH83" s="10"/>
      <c r="CI83" s="10"/>
      <c r="CJ83" s="10"/>
      <c r="CK83" s="10"/>
      <c r="CL83" s="10"/>
      <c r="CM83" s="10"/>
      <c r="CN83" s="10"/>
      <c r="CP83" s="10"/>
      <c r="CQ83" s="10"/>
      <c r="CR83" s="10"/>
      <c r="CS83" s="10"/>
      <c r="CT83" s="10"/>
      <c r="CU83" s="10"/>
      <c r="CV83" s="10"/>
      <c r="CW83" s="10"/>
      <c r="CX83" s="10"/>
      <c r="CY83" s="10"/>
      <c r="DA83" s="10"/>
      <c r="DB83" s="10"/>
      <c r="DC83" s="10"/>
      <c r="DD83" s="10"/>
      <c r="DE83" s="10"/>
      <c r="DF83" s="10"/>
      <c r="DG83" s="10"/>
      <c r="DH83" s="10"/>
      <c r="DI83" s="10"/>
      <c r="DJ83" s="10"/>
      <c r="DL83" s="10"/>
      <c r="DM83" s="10"/>
      <c r="DN83" s="10"/>
      <c r="DO83" s="10"/>
      <c r="DP83" s="10"/>
      <c r="DQ83" s="10"/>
      <c r="DR83" s="10"/>
      <c r="DS83" s="10"/>
      <c r="DT83" s="10"/>
      <c r="DU83" s="10"/>
      <c r="DW83" s="10"/>
      <c r="DX83" s="10"/>
      <c r="DY83" s="10"/>
      <c r="DZ83" s="10"/>
      <c r="EA83" s="10"/>
      <c r="EB83" s="10"/>
      <c r="EC83" s="10"/>
      <c r="ED83" s="10"/>
      <c r="EE83" s="10"/>
      <c r="EF83" s="10"/>
    </row>
    <row r="84" spans="4:136">
      <c r="D84" s="10"/>
      <c r="E84" s="135"/>
      <c r="F84" s="140"/>
      <c r="G84" s="10"/>
      <c r="I84" s="10"/>
      <c r="J84" s="10"/>
      <c r="K84" s="130"/>
      <c r="L84" s="10"/>
      <c r="M84" s="10"/>
      <c r="N84" s="10"/>
      <c r="O84" s="10"/>
      <c r="P84" s="10"/>
      <c r="Q84" s="10"/>
      <c r="S84" s="10"/>
      <c r="T84" s="10"/>
      <c r="U84" s="10"/>
      <c r="W84" s="10"/>
      <c r="X84" s="10"/>
      <c r="Y84" s="10"/>
      <c r="Z84" s="10"/>
      <c r="AB84" s="112"/>
      <c r="AC84" s="112"/>
      <c r="AE84" s="10"/>
      <c r="AG84" s="38"/>
      <c r="AH84" s="38"/>
      <c r="AI84" s="10"/>
      <c r="AJ84" s="15"/>
      <c r="AK84" s="38"/>
      <c r="AL84" s="38"/>
      <c r="AM84" s="10"/>
      <c r="AN84" s="10"/>
      <c r="AP84" s="10"/>
      <c r="AQ84" s="10"/>
      <c r="AR84" s="10"/>
      <c r="AS84" s="10"/>
      <c r="AT84" s="10"/>
      <c r="AU84" s="10"/>
      <c r="AV84" s="10"/>
      <c r="AW84" s="10"/>
      <c r="AX84" s="10"/>
      <c r="AY84" s="10"/>
      <c r="AZ84" s="10"/>
      <c r="BA84" s="10"/>
      <c r="BC84" s="10"/>
      <c r="BD84" s="10"/>
      <c r="BE84" s="10"/>
      <c r="BF84" s="10"/>
      <c r="BG84" s="10"/>
      <c r="BH84" s="10"/>
      <c r="BI84" s="10"/>
      <c r="BJ84" s="10"/>
      <c r="BK84" s="10"/>
      <c r="BL84" s="10"/>
      <c r="BM84" s="10"/>
      <c r="BN84" s="10"/>
      <c r="BP84" s="10"/>
      <c r="BQ84" s="10"/>
      <c r="BR84" s="10"/>
      <c r="BS84" s="10"/>
      <c r="BT84" s="10"/>
      <c r="BU84" s="10"/>
      <c r="BV84" s="10"/>
      <c r="BW84" s="10"/>
      <c r="BX84" s="10"/>
      <c r="BY84" s="10"/>
      <c r="BZ84" s="10"/>
      <c r="CA84" s="10"/>
      <c r="CC84" s="10"/>
      <c r="CD84" s="10"/>
      <c r="CE84" s="10"/>
      <c r="CF84" s="10"/>
      <c r="CG84" s="10"/>
      <c r="CH84" s="10"/>
      <c r="CI84" s="10"/>
      <c r="CJ84" s="10"/>
      <c r="CK84" s="10"/>
      <c r="CL84" s="10"/>
      <c r="CM84" s="10"/>
      <c r="CN84" s="10"/>
      <c r="CP84" s="10"/>
      <c r="CQ84" s="10"/>
      <c r="CR84" s="10"/>
      <c r="CS84" s="10"/>
      <c r="CT84" s="10"/>
      <c r="CU84" s="10"/>
      <c r="CV84" s="10"/>
      <c r="CW84" s="10"/>
      <c r="CX84" s="10"/>
      <c r="CY84" s="10"/>
      <c r="DA84" s="10"/>
      <c r="DB84" s="10"/>
      <c r="DC84" s="10"/>
      <c r="DD84" s="10"/>
      <c r="DE84" s="10"/>
      <c r="DF84" s="10"/>
      <c r="DG84" s="10"/>
      <c r="DH84" s="10"/>
      <c r="DI84" s="10"/>
      <c r="DJ84" s="10"/>
      <c r="DL84" s="10"/>
      <c r="DM84" s="10"/>
      <c r="DN84" s="10"/>
      <c r="DO84" s="10"/>
      <c r="DP84" s="10"/>
      <c r="DQ84" s="10"/>
      <c r="DR84" s="10"/>
      <c r="DS84" s="10"/>
      <c r="DT84" s="10"/>
      <c r="DU84" s="10"/>
      <c r="DW84" s="10"/>
      <c r="DX84" s="10"/>
      <c r="DY84" s="10"/>
      <c r="DZ84" s="10"/>
      <c r="EA84" s="10"/>
      <c r="EB84" s="10"/>
      <c r="EC84" s="10"/>
      <c r="ED84" s="10"/>
      <c r="EE84" s="10"/>
      <c r="EF84" s="10"/>
    </row>
    <row r="85" spans="4:136">
      <c r="D85" s="10"/>
      <c r="E85" s="135"/>
      <c r="F85" s="140"/>
      <c r="G85" s="10"/>
      <c r="I85" s="10"/>
      <c r="J85" s="10"/>
      <c r="K85" s="130"/>
      <c r="L85" s="10"/>
      <c r="M85" s="10"/>
      <c r="N85" s="10"/>
      <c r="O85" s="10"/>
      <c r="P85" s="10"/>
      <c r="Q85" s="10"/>
      <c r="S85" s="10"/>
      <c r="T85" s="10"/>
      <c r="U85" s="10"/>
      <c r="W85" s="10"/>
      <c r="X85" s="10"/>
      <c r="Y85" s="10"/>
      <c r="Z85" s="10"/>
      <c r="AB85" s="112"/>
      <c r="AC85" s="112"/>
      <c r="AE85" s="10"/>
      <c r="AG85" s="38"/>
      <c r="AH85" s="38"/>
      <c r="AI85" s="10"/>
      <c r="AJ85" s="15"/>
      <c r="AK85" s="38"/>
      <c r="AL85" s="38"/>
      <c r="AM85" s="10"/>
      <c r="AN85" s="10"/>
      <c r="AP85" s="10"/>
      <c r="AQ85" s="10"/>
      <c r="AR85" s="10"/>
      <c r="AS85" s="10"/>
      <c r="AT85" s="10"/>
      <c r="AU85" s="10"/>
      <c r="AV85" s="10"/>
      <c r="AW85" s="10"/>
      <c r="AX85" s="10"/>
      <c r="AY85" s="10"/>
      <c r="AZ85" s="10"/>
      <c r="BA85" s="10"/>
      <c r="BC85" s="10"/>
      <c r="BD85" s="10"/>
      <c r="BE85" s="10"/>
      <c r="BF85" s="10"/>
      <c r="BG85" s="10"/>
      <c r="BH85" s="10"/>
      <c r="BI85" s="10"/>
      <c r="BJ85" s="10"/>
      <c r="BK85" s="10"/>
      <c r="BL85" s="10"/>
      <c r="BM85" s="10"/>
      <c r="BN85" s="10"/>
      <c r="BP85" s="10"/>
      <c r="BQ85" s="10"/>
      <c r="BR85" s="10"/>
      <c r="BS85" s="10"/>
      <c r="BT85" s="10"/>
      <c r="BU85" s="10"/>
      <c r="BV85" s="10"/>
      <c r="BW85" s="10"/>
      <c r="BX85" s="10"/>
      <c r="BY85" s="10"/>
      <c r="BZ85" s="10"/>
      <c r="CA85" s="10"/>
      <c r="CC85" s="10"/>
      <c r="CD85" s="10"/>
      <c r="CE85" s="10"/>
      <c r="CF85" s="10"/>
      <c r="CG85" s="10"/>
      <c r="CH85" s="10"/>
      <c r="CI85" s="10"/>
      <c r="CJ85" s="10"/>
      <c r="CK85" s="10"/>
      <c r="CL85" s="10"/>
      <c r="CM85" s="10"/>
      <c r="CN85" s="10"/>
      <c r="CP85" s="10"/>
      <c r="CQ85" s="10"/>
      <c r="CR85" s="10"/>
      <c r="CS85" s="10"/>
      <c r="CT85" s="10"/>
      <c r="CU85" s="10"/>
      <c r="CV85" s="10"/>
      <c r="CW85" s="10"/>
      <c r="CX85" s="10"/>
      <c r="CY85" s="10"/>
      <c r="DA85" s="10"/>
      <c r="DB85" s="10"/>
      <c r="DC85" s="10"/>
      <c r="DD85" s="10"/>
      <c r="DE85" s="10"/>
      <c r="DF85" s="10"/>
      <c r="DG85" s="10"/>
      <c r="DH85" s="10"/>
      <c r="DI85" s="10"/>
      <c r="DJ85" s="10"/>
      <c r="DL85" s="10"/>
      <c r="DM85" s="10"/>
      <c r="DN85" s="10"/>
      <c r="DO85" s="10"/>
      <c r="DP85" s="10"/>
      <c r="DQ85" s="10"/>
      <c r="DR85" s="10"/>
      <c r="DS85" s="10"/>
      <c r="DT85" s="10"/>
      <c r="DU85" s="10"/>
      <c r="DW85" s="10"/>
      <c r="DX85" s="10"/>
      <c r="DY85" s="10"/>
      <c r="DZ85" s="10"/>
      <c r="EA85" s="10"/>
      <c r="EB85" s="10"/>
      <c r="EC85" s="10"/>
      <c r="ED85" s="10"/>
      <c r="EE85" s="10"/>
      <c r="EF85" s="10"/>
    </row>
    <row r="86" spans="4:136">
      <c r="D86" s="10"/>
      <c r="E86" s="135"/>
      <c r="F86" s="140"/>
      <c r="G86" s="10"/>
      <c r="I86" s="10"/>
      <c r="J86" s="10"/>
      <c r="K86" s="130"/>
      <c r="L86" s="10"/>
      <c r="M86" s="10"/>
      <c r="N86" s="10"/>
      <c r="O86" s="10"/>
      <c r="P86" s="10"/>
      <c r="Q86" s="10"/>
      <c r="S86" s="10"/>
      <c r="T86" s="10"/>
      <c r="U86" s="10"/>
      <c r="W86" s="10"/>
      <c r="X86" s="10"/>
      <c r="Y86" s="10"/>
      <c r="Z86" s="10"/>
      <c r="AB86" s="112"/>
      <c r="AC86" s="112"/>
      <c r="AE86" s="10"/>
      <c r="AG86" s="38"/>
      <c r="AH86" s="38"/>
      <c r="AI86" s="10"/>
      <c r="AJ86" s="15"/>
      <c r="AK86" s="38"/>
      <c r="AL86" s="38"/>
      <c r="AM86" s="10"/>
      <c r="AN86" s="10"/>
      <c r="AP86" s="10"/>
      <c r="AQ86" s="10"/>
      <c r="AR86" s="10"/>
      <c r="AS86" s="10"/>
      <c r="AT86" s="10"/>
      <c r="AU86" s="10"/>
      <c r="AV86" s="10"/>
      <c r="AW86" s="10"/>
      <c r="AX86" s="10"/>
      <c r="AY86" s="10"/>
      <c r="AZ86" s="10"/>
      <c r="BA86" s="10"/>
      <c r="BC86" s="10"/>
      <c r="BD86" s="10"/>
      <c r="BE86" s="10"/>
      <c r="BF86" s="10"/>
      <c r="BG86" s="10"/>
      <c r="BH86" s="10"/>
      <c r="BI86" s="10"/>
      <c r="BJ86" s="10"/>
      <c r="BK86" s="10"/>
      <c r="BL86" s="10"/>
      <c r="BM86" s="10"/>
      <c r="BN86" s="10"/>
      <c r="BP86" s="10"/>
      <c r="BQ86" s="10"/>
      <c r="BR86" s="10"/>
      <c r="BS86" s="10"/>
      <c r="BT86" s="10"/>
      <c r="BU86" s="10"/>
      <c r="BV86" s="10"/>
      <c r="BW86" s="10"/>
      <c r="BX86" s="10"/>
      <c r="BY86" s="10"/>
      <c r="BZ86" s="10"/>
      <c r="CA86" s="10"/>
      <c r="CC86" s="10"/>
      <c r="CD86" s="10"/>
      <c r="CE86" s="10"/>
      <c r="CF86" s="10"/>
      <c r="CG86" s="10"/>
      <c r="CH86" s="10"/>
      <c r="CI86" s="10"/>
      <c r="CJ86" s="10"/>
      <c r="CK86" s="10"/>
      <c r="CL86" s="10"/>
      <c r="CM86" s="10"/>
      <c r="CN86" s="10"/>
      <c r="CP86" s="10"/>
      <c r="CQ86" s="10"/>
      <c r="CR86" s="10"/>
      <c r="CS86" s="10"/>
      <c r="CT86" s="10"/>
      <c r="CU86" s="10"/>
      <c r="CV86" s="10"/>
      <c r="CW86" s="10"/>
      <c r="CX86" s="10"/>
      <c r="CY86" s="10"/>
      <c r="DA86" s="10"/>
      <c r="DB86" s="10"/>
      <c r="DC86" s="10"/>
      <c r="DD86" s="10"/>
      <c r="DE86" s="10"/>
      <c r="DF86" s="10"/>
      <c r="DG86" s="10"/>
      <c r="DH86" s="10"/>
      <c r="DI86" s="10"/>
      <c r="DJ86" s="10"/>
      <c r="DL86" s="10"/>
      <c r="DM86" s="10"/>
      <c r="DN86" s="10"/>
      <c r="DO86" s="10"/>
      <c r="DP86" s="10"/>
      <c r="DQ86" s="10"/>
      <c r="DR86" s="10"/>
      <c r="DS86" s="10"/>
      <c r="DT86" s="10"/>
      <c r="DU86" s="10"/>
      <c r="DW86" s="10"/>
      <c r="DX86" s="10"/>
      <c r="DY86" s="10"/>
      <c r="DZ86" s="10"/>
      <c r="EA86" s="10"/>
      <c r="EB86" s="10"/>
      <c r="EC86" s="10"/>
      <c r="ED86" s="10"/>
      <c r="EE86" s="10"/>
      <c r="EF86" s="10"/>
    </row>
    <row r="87" spans="4:136">
      <c r="D87" s="10"/>
      <c r="E87" s="135"/>
      <c r="F87" s="140"/>
      <c r="G87" s="10"/>
      <c r="I87" s="10"/>
      <c r="J87" s="10"/>
      <c r="K87" s="130"/>
      <c r="L87" s="10"/>
      <c r="M87" s="10"/>
      <c r="N87" s="10"/>
      <c r="O87" s="10"/>
      <c r="P87" s="10"/>
      <c r="Q87" s="10"/>
      <c r="S87" s="10"/>
      <c r="T87" s="10"/>
      <c r="U87" s="10"/>
      <c r="W87" s="10"/>
      <c r="X87" s="10"/>
      <c r="Y87" s="10"/>
      <c r="Z87" s="10"/>
      <c r="AB87" s="112"/>
      <c r="AC87" s="112"/>
      <c r="AE87" s="10"/>
      <c r="AG87" s="38"/>
      <c r="AH87" s="38"/>
      <c r="AI87" s="10"/>
      <c r="AJ87" s="15"/>
      <c r="AK87" s="38"/>
      <c r="AL87" s="38"/>
      <c r="AM87" s="10"/>
      <c r="AN87" s="10"/>
      <c r="AP87" s="10"/>
      <c r="AQ87" s="10"/>
      <c r="AR87" s="10"/>
      <c r="AS87" s="10"/>
      <c r="AT87" s="10"/>
      <c r="AU87" s="10"/>
      <c r="AV87" s="10"/>
      <c r="AW87" s="10"/>
      <c r="AX87" s="10"/>
      <c r="AY87" s="10"/>
      <c r="AZ87" s="10"/>
      <c r="BA87" s="10"/>
      <c r="BC87" s="10"/>
      <c r="BD87" s="10"/>
      <c r="BE87" s="10"/>
      <c r="BF87" s="10"/>
      <c r="BG87" s="10"/>
      <c r="BH87" s="10"/>
      <c r="BI87" s="10"/>
      <c r="BJ87" s="10"/>
      <c r="BK87" s="10"/>
      <c r="BL87" s="10"/>
      <c r="BM87" s="10"/>
      <c r="BN87" s="10"/>
      <c r="BP87" s="10"/>
      <c r="BQ87" s="10"/>
      <c r="BR87" s="10"/>
      <c r="BS87" s="10"/>
      <c r="BT87" s="10"/>
      <c r="BU87" s="10"/>
      <c r="BV87" s="10"/>
      <c r="BW87" s="10"/>
      <c r="BX87" s="10"/>
      <c r="BY87" s="10"/>
      <c r="BZ87" s="10"/>
      <c r="CA87" s="10"/>
      <c r="CC87" s="10"/>
      <c r="CD87" s="10"/>
      <c r="CE87" s="10"/>
      <c r="CF87" s="10"/>
      <c r="CG87" s="10"/>
      <c r="CH87" s="10"/>
      <c r="CI87" s="10"/>
      <c r="CJ87" s="10"/>
      <c r="CK87" s="10"/>
      <c r="CL87" s="10"/>
      <c r="CM87" s="10"/>
      <c r="CN87" s="10"/>
      <c r="CP87" s="10"/>
      <c r="CQ87" s="10"/>
      <c r="CR87" s="10"/>
      <c r="CS87" s="10"/>
      <c r="CT87" s="10"/>
      <c r="CU87" s="10"/>
      <c r="CV87" s="10"/>
      <c r="CW87" s="10"/>
      <c r="CX87" s="10"/>
      <c r="CY87" s="10"/>
      <c r="DA87" s="10"/>
      <c r="DB87" s="10"/>
      <c r="DC87" s="10"/>
      <c r="DD87" s="10"/>
      <c r="DE87" s="10"/>
      <c r="DF87" s="10"/>
      <c r="DG87" s="10"/>
      <c r="DH87" s="10"/>
      <c r="DI87" s="10"/>
      <c r="DJ87" s="10"/>
      <c r="DL87" s="10"/>
      <c r="DM87" s="10"/>
      <c r="DN87" s="10"/>
      <c r="DO87" s="10"/>
      <c r="DP87" s="10"/>
      <c r="DQ87" s="10"/>
      <c r="DR87" s="10"/>
      <c r="DS87" s="10"/>
      <c r="DT87" s="10"/>
      <c r="DU87" s="10"/>
      <c r="DW87" s="10"/>
      <c r="DX87" s="10"/>
      <c r="DY87" s="10"/>
      <c r="DZ87" s="10"/>
      <c r="EA87" s="10"/>
      <c r="EB87" s="10"/>
      <c r="EC87" s="10"/>
      <c r="ED87" s="10"/>
      <c r="EE87" s="10"/>
      <c r="EF87" s="10"/>
    </row>
    <row r="88" spans="4:136">
      <c r="D88" s="10"/>
      <c r="E88" s="135"/>
      <c r="F88" s="140"/>
      <c r="G88" s="10"/>
      <c r="I88" s="10"/>
      <c r="J88" s="10"/>
      <c r="K88" s="130"/>
      <c r="L88" s="10"/>
      <c r="M88" s="10"/>
      <c r="N88" s="10"/>
      <c r="O88" s="10"/>
      <c r="P88" s="10"/>
      <c r="Q88" s="10"/>
      <c r="S88" s="10"/>
      <c r="T88" s="10"/>
      <c r="U88" s="10"/>
      <c r="W88" s="10"/>
      <c r="X88" s="10"/>
      <c r="Y88" s="10"/>
      <c r="Z88" s="10"/>
      <c r="AB88" s="112"/>
      <c r="AC88" s="112"/>
      <c r="AE88" s="10"/>
      <c r="AG88" s="38"/>
      <c r="AH88" s="38"/>
      <c r="AI88" s="10"/>
      <c r="AJ88" s="15"/>
      <c r="AK88" s="38"/>
      <c r="AL88" s="38"/>
      <c r="AM88" s="10"/>
      <c r="AN88" s="10"/>
      <c r="AP88" s="10"/>
      <c r="AQ88" s="10"/>
      <c r="AR88" s="10"/>
      <c r="AS88" s="10"/>
      <c r="AT88" s="10"/>
      <c r="AU88" s="10"/>
      <c r="AV88" s="10"/>
      <c r="AW88" s="10"/>
      <c r="AX88" s="10"/>
      <c r="AY88" s="10"/>
      <c r="AZ88" s="10"/>
      <c r="BA88" s="10"/>
      <c r="BC88" s="10"/>
      <c r="BD88" s="10"/>
      <c r="BE88" s="10"/>
      <c r="BF88" s="10"/>
      <c r="BG88" s="10"/>
      <c r="BH88" s="10"/>
      <c r="BI88" s="10"/>
      <c r="BJ88" s="10"/>
      <c r="BK88" s="10"/>
      <c r="BL88" s="10"/>
      <c r="BM88" s="10"/>
      <c r="BN88" s="10"/>
      <c r="BP88" s="10"/>
      <c r="BQ88" s="10"/>
      <c r="BR88" s="10"/>
      <c r="BS88" s="10"/>
      <c r="BT88" s="10"/>
      <c r="BU88" s="10"/>
      <c r="BV88" s="10"/>
      <c r="BW88" s="10"/>
      <c r="BX88" s="10"/>
      <c r="BY88" s="10"/>
      <c r="BZ88" s="10"/>
      <c r="CA88" s="10"/>
      <c r="CC88" s="10"/>
      <c r="CD88" s="10"/>
      <c r="CE88" s="10"/>
      <c r="CF88" s="10"/>
      <c r="CG88" s="10"/>
      <c r="CH88" s="10"/>
      <c r="CI88" s="10"/>
      <c r="CJ88" s="10"/>
      <c r="CK88" s="10"/>
      <c r="CL88" s="10"/>
      <c r="CM88" s="10"/>
      <c r="CN88" s="10"/>
      <c r="CP88" s="10"/>
      <c r="CQ88" s="10"/>
      <c r="CR88" s="10"/>
      <c r="CS88" s="10"/>
      <c r="CT88" s="10"/>
      <c r="CU88" s="10"/>
      <c r="CV88" s="10"/>
      <c r="CW88" s="10"/>
      <c r="CX88" s="10"/>
      <c r="CY88" s="10"/>
      <c r="DA88" s="10"/>
      <c r="DB88" s="10"/>
      <c r="DC88" s="10"/>
      <c r="DD88" s="10"/>
      <c r="DE88" s="10"/>
      <c r="DF88" s="10"/>
      <c r="DG88" s="10"/>
      <c r="DH88" s="10"/>
      <c r="DI88" s="10"/>
      <c r="DJ88" s="10"/>
      <c r="DL88" s="10"/>
      <c r="DM88" s="10"/>
      <c r="DN88" s="10"/>
      <c r="DO88" s="10"/>
      <c r="DP88" s="10"/>
      <c r="DQ88" s="10"/>
      <c r="DR88" s="10"/>
      <c r="DS88" s="10"/>
      <c r="DT88" s="10"/>
      <c r="DU88" s="10"/>
      <c r="DW88" s="10"/>
      <c r="DX88" s="10"/>
      <c r="DY88" s="10"/>
      <c r="DZ88" s="10"/>
      <c r="EA88" s="10"/>
      <c r="EB88" s="10"/>
      <c r="EC88" s="10"/>
      <c r="ED88" s="10"/>
      <c r="EE88" s="10"/>
      <c r="EF88" s="10"/>
    </row>
    <row r="89" spans="4:136">
      <c r="D89" s="10"/>
      <c r="E89" s="135"/>
      <c r="F89" s="140"/>
      <c r="G89" s="10"/>
      <c r="I89" s="10"/>
      <c r="J89" s="10"/>
      <c r="K89" s="130"/>
      <c r="L89" s="10"/>
      <c r="M89" s="10"/>
      <c r="N89" s="10"/>
      <c r="O89" s="10"/>
      <c r="P89" s="10"/>
      <c r="Q89" s="10"/>
      <c r="S89" s="10"/>
      <c r="T89" s="10"/>
      <c r="U89" s="10"/>
      <c r="W89" s="10"/>
      <c r="X89" s="10"/>
      <c r="Y89" s="10"/>
      <c r="Z89" s="10"/>
      <c r="AB89" s="112"/>
      <c r="AC89" s="112"/>
      <c r="AE89" s="10"/>
      <c r="AG89" s="38"/>
      <c r="AH89" s="38"/>
      <c r="AI89" s="10"/>
      <c r="AJ89" s="15"/>
      <c r="AK89" s="38"/>
      <c r="AL89" s="38"/>
      <c r="AM89" s="10"/>
      <c r="AN89" s="10"/>
      <c r="AP89" s="10"/>
      <c r="AQ89" s="10"/>
      <c r="AR89" s="10"/>
      <c r="AS89" s="10"/>
      <c r="AT89" s="10"/>
      <c r="AU89" s="10"/>
      <c r="AV89" s="10"/>
      <c r="AW89" s="10"/>
      <c r="AX89" s="10"/>
      <c r="AY89" s="10"/>
      <c r="AZ89" s="10"/>
      <c r="BA89" s="10"/>
      <c r="BC89" s="10"/>
      <c r="BD89" s="10"/>
      <c r="BE89" s="10"/>
      <c r="BF89" s="10"/>
      <c r="BG89" s="10"/>
      <c r="BH89" s="10"/>
      <c r="BI89" s="10"/>
      <c r="BJ89" s="10"/>
      <c r="BK89" s="10"/>
      <c r="BL89" s="10"/>
      <c r="BM89" s="10"/>
      <c r="BN89" s="10"/>
      <c r="BP89" s="10"/>
      <c r="BQ89" s="10"/>
      <c r="BR89" s="10"/>
      <c r="BS89" s="10"/>
      <c r="BT89" s="10"/>
      <c r="BU89" s="10"/>
      <c r="BV89" s="10"/>
      <c r="BW89" s="10"/>
      <c r="BX89" s="10"/>
      <c r="BY89" s="10"/>
      <c r="BZ89" s="10"/>
      <c r="CA89" s="10"/>
      <c r="CC89" s="10"/>
      <c r="CD89" s="10"/>
      <c r="CE89" s="10"/>
      <c r="CF89" s="10"/>
      <c r="CG89" s="10"/>
      <c r="CH89" s="10"/>
      <c r="CI89" s="10"/>
      <c r="CJ89" s="10"/>
      <c r="CK89" s="10"/>
      <c r="CL89" s="10"/>
      <c r="CM89" s="10"/>
      <c r="CN89" s="10"/>
      <c r="CP89" s="10"/>
      <c r="CQ89" s="10"/>
      <c r="CR89" s="10"/>
      <c r="CS89" s="10"/>
      <c r="CT89" s="10"/>
      <c r="CU89" s="10"/>
      <c r="CV89" s="10"/>
      <c r="CW89" s="10"/>
      <c r="CX89" s="10"/>
      <c r="CY89" s="10"/>
      <c r="DA89" s="10"/>
      <c r="DB89" s="10"/>
      <c r="DC89" s="10"/>
      <c r="DD89" s="10"/>
      <c r="DE89" s="10"/>
      <c r="DF89" s="10"/>
      <c r="DG89" s="10"/>
      <c r="DH89" s="10"/>
      <c r="DI89" s="10"/>
      <c r="DJ89" s="10"/>
      <c r="DL89" s="10"/>
      <c r="DM89" s="10"/>
      <c r="DN89" s="10"/>
      <c r="DO89" s="10"/>
      <c r="DP89" s="10"/>
      <c r="DQ89" s="10"/>
      <c r="DR89" s="10"/>
      <c r="DS89" s="10"/>
      <c r="DT89" s="10"/>
      <c r="DU89" s="10"/>
      <c r="DW89" s="10"/>
      <c r="DX89" s="10"/>
      <c r="DY89" s="10"/>
      <c r="DZ89" s="10"/>
      <c r="EA89" s="10"/>
      <c r="EB89" s="10"/>
      <c r="EC89" s="10"/>
      <c r="ED89" s="10"/>
      <c r="EE89" s="10"/>
      <c r="EF89" s="10"/>
    </row>
    <row r="90" spans="4:136">
      <c r="D90" s="10"/>
      <c r="E90" s="135"/>
      <c r="F90" s="140"/>
      <c r="G90" s="10"/>
      <c r="I90" s="10"/>
      <c r="J90" s="10"/>
      <c r="K90" s="130"/>
      <c r="L90" s="10"/>
      <c r="M90" s="10"/>
      <c r="N90" s="10"/>
      <c r="O90" s="10"/>
      <c r="P90" s="10"/>
      <c r="Q90" s="10"/>
      <c r="S90" s="10"/>
      <c r="T90" s="10"/>
      <c r="U90" s="10"/>
      <c r="W90" s="10"/>
      <c r="X90" s="10"/>
      <c r="Y90" s="10"/>
      <c r="Z90" s="10"/>
      <c r="AB90" s="112"/>
      <c r="AC90" s="112"/>
      <c r="AE90" s="10"/>
      <c r="AG90" s="38"/>
      <c r="AH90" s="38"/>
      <c r="AI90" s="10"/>
      <c r="AJ90" s="15"/>
      <c r="AK90" s="38"/>
      <c r="AL90" s="38"/>
      <c r="AM90" s="10"/>
      <c r="AN90" s="10"/>
      <c r="AP90" s="10"/>
      <c r="AQ90" s="10"/>
      <c r="AR90" s="10"/>
      <c r="AS90" s="10"/>
      <c r="AT90" s="10"/>
      <c r="AU90" s="10"/>
      <c r="AV90" s="10"/>
      <c r="AW90" s="10"/>
      <c r="AX90" s="10"/>
      <c r="AY90" s="10"/>
      <c r="AZ90" s="10"/>
      <c r="BA90" s="10"/>
      <c r="BC90" s="10"/>
      <c r="BD90" s="10"/>
      <c r="BE90" s="10"/>
      <c r="BF90" s="10"/>
      <c r="BG90" s="10"/>
      <c r="BH90" s="10"/>
      <c r="BI90" s="10"/>
      <c r="BJ90" s="10"/>
      <c r="BK90" s="10"/>
      <c r="BL90" s="10"/>
      <c r="BM90" s="10"/>
      <c r="BN90" s="10"/>
      <c r="BP90" s="10"/>
      <c r="BQ90" s="10"/>
      <c r="BR90" s="10"/>
      <c r="BS90" s="10"/>
      <c r="BT90" s="10"/>
      <c r="BU90" s="10"/>
      <c r="BV90" s="10"/>
      <c r="BW90" s="10"/>
      <c r="BX90" s="10"/>
      <c r="BY90" s="10"/>
      <c r="BZ90" s="10"/>
      <c r="CA90" s="10"/>
      <c r="CC90" s="10"/>
      <c r="CD90" s="10"/>
      <c r="CE90" s="10"/>
      <c r="CF90" s="10"/>
      <c r="CG90" s="10"/>
      <c r="CH90" s="10"/>
      <c r="CI90" s="10"/>
      <c r="CJ90" s="10"/>
      <c r="CK90" s="10"/>
      <c r="CL90" s="10"/>
      <c r="CM90" s="10"/>
      <c r="CN90" s="10"/>
      <c r="CP90" s="10"/>
      <c r="CQ90" s="10"/>
      <c r="CR90" s="10"/>
      <c r="CS90" s="10"/>
      <c r="CT90" s="10"/>
      <c r="CU90" s="10"/>
      <c r="CV90" s="10"/>
      <c r="CW90" s="10"/>
      <c r="CX90" s="10"/>
      <c r="CY90" s="10"/>
      <c r="DA90" s="10"/>
      <c r="DB90" s="10"/>
      <c r="DC90" s="10"/>
      <c r="DD90" s="10"/>
      <c r="DE90" s="10"/>
      <c r="DF90" s="10"/>
      <c r="DG90" s="10"/>
      <c r="DH90" s="10"/>
      <c r="DI90" s="10"/>
      <c r="DJ90" s="10"/>
      <c r="DL90" s="10"/>
      <c r="DM90" s="10"/>
      <c r="DN90" s="10"/>
      <c r="DO90" s="10"/>
      <c r="DP90" s="10"/>
      <c r="DQ90" s="10"/>
      <c r="DR90" s="10"/>
      <c r="DS90" s="10"/>
      <c r="DT90" s="10"/>
      <c r="DU90" s="10"/>
      <c r="DW90" s="10"/>
      <c r="DX90" s="10"/>
      <c r="DY90" s="10"/>
      <c r="DZ90" s="10"/>
      <c r="EA90" s="10"/>
      <c r="EB90" s="10"/>
      <c r="EC90" s="10"/>
      <c r="ED90" s="10"/>
      <c r="EE90" s="10"/>
      <c r="EF90" s="10"/>
    </row>
    <row r="91" spans="4:136">
      <c r="D91" s="10"/>
      <c r="E91" s="135"/>
      <c r="F91" s="140"/>
      <c r="G91" s="10"/>
      <c r="I91" s="10"/>
      <c r="J91" s="10"/>
      <c r="K91" s="130"/>
      <c r="L91" s="10"/>
      <c r="M91" s="10"/>
      <c r="N91" s="10"/>
      <c r="O91" s="10"/>
      <c r="P91" s="10"/>
      <c r="Q91" s="10"/>
      <c r="S91" s="10"/>
      <c r="T91" s="10"/>
      <c r="U91" s="10"/>
      <c r="W91" s="10"/>
      <c r="X91" s="10"/>
      <c r="Y91" s="10"/>
      <c r="Z91" s="10"/>
      <c r="AB91" s="112"/>
      <c r="AC91" s="112"/>
      <c r="AE91" s="10"/>
      <c r="AG91" s="38"/>
      <c r="AH91" s="38"/>
      <c r="AI91" s="10"/>
      <c r="AJ91" s="15"/>
      <c r="AK91" s="38"/>
      <c r="AL91" s="38"/>
      <c r="AM91" s="10"/>
      <c r="AN91" s="10"/>
      <c r="AP91" s="10"/>
      <c r="AQ91" s="10"/>
      <c r="AR91" s="10"/>
      <c r="AS91" s="10"/>
      <c r="AT91" s="10"/>
      <c r="AU91" s="10"/>
      <c r="AV91" s="10"/>
      <c r="AW91" s="10"/>
      <c r="AX91" s="10"/>
      <c r="AY91" s="10"/>
      <c r="AZ91" s="10"/>
      <c r="BA91" s="10"/>
      <c r="BC91" s="10"/>
      <c r="BD91" s="10"/>
      <c r="BE91" s="10"/>
      <c r="BF91" s="10"/>
      <c r="BG91" s="10"/>
      <c r="BH91" s="10"/>
      <c r="BI91" s="10"/>
      <c r="BJ91" s="10"/>
      <c r="BK91" s="10"/>
      <c r="BL91" s="10"/>
      <c r="BM91" s="10"/>
      <c r="BN91" s="10"/>
      <c r="BP91" s="10"/>
      <c r="BQ91" s="10"/>
      <c r="BR91" s="10"/>
      <c r="BS91" s="10"/>
      <c r="BT91" s="10"/>
      <c r="BU91" s="10"/>
      <c r="BV91" s="10"/>
      <c r="BW91" s="10"/>
      <c r="BX91" s="10"/>
      <c r="BY91" s="10"/>
      <c r="BZ91" s="10"/>
      <c r="CA91" s="10"/>
      <c r="CC91" s="10"/>
      <c r="CD91" s="10"/>
      <c r="CE91" s="10"/>
      <c r="CF91" s="10"/>
      <c r="CG91" s="10"/>
      <c r="CH91" s="10"/>
      <c r="CI91" s="10"/>
      <c r="CJ91" s="10"/>
      <c r="CK91" s="10"/>
      <c r="CL91" s="10"/>
      <c r="CM91" s="10"/>
      <c r="CN91" s="10"/>
      <c r="CP91" s="10"/>
      <c r="CQ91" s="10"/>
      <c r="CR91" s="10"/>
      <c r="CS91" s="10"/>
      <c r="CT91" s="10"/>
      <c r="CU91" s="10"/>
      <c r="CV91" s="10"/>
      <c r="CW91" s="10"/>
      <c r="CX91" s="10"/>
      <c r="CY91" s="10"/>
      <c r="DA91" s="10"/>
      <c r="DB91" s="10"/>
      <c r="DC91" s="10"/>
      <c r="DD91" s="10"/>
      <c r="DE91" s="10"/>
      <c r="DF91" s="10"/>
      <c r="DG91" s="10"/>
      <c r="DH91" s="10"/>
      <c r="DI91" s="10"/>
      <c r="DJ91" s="10"/>
      <c r="DL91" s="10"/>
      <c r="DM91" s="10"/>
      <c r="DN91" s="10"/>
      <c r="DO91" s="10"/>
      <c r="DP91" s="10"/>
      <c r="DQ91" s="10"/>
      <c r="DR91" s="10"/>
      <c r="DS91" s="10"/>
      <c r="DT91" s="10"/>
      <c r="DU91" s="10"/>
      <c r="DW91" s="10"/>
      <c r="DX91" s="10"/>
      <c r="DY91" s="10"/>
      <c r="DZ91" s="10"/>
      <c r="EA91" s="10"/>
      <c r="EB91" s="10"/>
      <c r="EC91" s="10"/>
      <c r="ED91" s="10"/>
      <c r="EE91" s="10"/>
      <c r="EF91" s="10"/>
    </row>
    <row r="92" spans="4:136">
      <c r="D92" s="10"/>
      <c r="E92" s="135"/>
      <c r="F92" s="140"/>
      <c r="G92" s="10"/>
      <c r="I92" s="10"/>
      <c r="J92" s="10"/>
      <c r="K92" s="130"/>
      <c r="L92" s="10"/>
      <c r="M92" s="10"/>
      <c r="N92" s="10"/>
      <c r="O92" s="10"/>
      <c r="P92" s="10"/>
      <c r="Q92" s="10"/>
      <c r="S92" s="10"/>
      <c r="T92" s="10"/>
      <c r="U92" s="10"/>
      <c r="W92" s="10"/>
      <c r="X92" s="10"/>
      <c r="Y92" s="10"/>
      <c r="Z92" s="10"/>
      <c r="AB92" s="112"/>
      <c r="AC92" s="112"/>
      <c r="AE92" s="10"/>
      <c r="AG92" s="38"/>
      <c r="AH92" s="38"/>
      <c r="AI92" s="10"/>
      <c r="AJ92" s="15"/>
      <c r="AK92" s="38"/>
      <c r="AL92" s="38"/>
      <c r="AM92" s="10"/>
      <c r="AN92" s="10"/>
      <c r="AP92" s="10"/>
      <c r="AQ92" s="10"/>
      <c r="AR92" s="10"/>
      <c r="AS92" s="10"/>
      <c r="AT92" s="10"/>
      <c r="AU92" s="10"/>
      <c r="AV92" s="10"/>
      <c r="AW92" s="10"/>
      <c r="AX92" s="10"/>
      <c r="AY92" s="10"/>
      <c r="AZ92" s="10"/>
      <c r="BA92" s="10"/>
      <c r="BC92" s="10"/>
      <c r="BD92" s="10"/>
      <c r="BE92" s="10"/>
      <c r="BF92" s="10"/>
      <c r="BG92" s="10"/>
      <c r="BH92" s="10"/>
      <c r="BI92" s="10"/>
      <c r="BJ92" s="10"/>
      <c r="BK92" s="10"/>
      <c r="BL92" s="10"/>
      <c r="BM92" s="10"/>
      <c r="BN92" s="10"/>
      <c r="BP92" s="10"/>
      <c r="BQ92" s="10"/>
      <c r="BR92" s="10"/>
      <c r="BS92" s="10"/>
      <c r="BT92" s="10"/>
      <c r="BU92" s="10"/>
      <c r="BV92" s="10"/>
      <c r="BW92" s="10"/>
      <c r="BX92" s="10"/>
      <c r="BY92" s="10"/>
      <c r="BZ92" s="10"/>
      <c r="CA92" s="10"/>
      <c r="CC92" s="10"/>
      <c r="CD92" s="10"/>
      <c r="CE92" s="10"/>
      <c r="CF92" s="10"/>
      <c r="CG92" s="10"/>
      <c r="CH92" s="10"/>
      <c r="CI92" s="10"/>
      <c r="CJ92" s="10"/>
      <c r="CK92" s="10"/>
      <c r="CL92" s="10"/>
      <c r="CM92" s="10"/>
      <c r="CN92" s="10"/>
      <c r="CP92" s="10"/>
      <c r="CQ92" s="10"/>
      <c r="CR92" s="10"/>
      <c r="CS92" s="10"/>
      <c r="CT92" s="10"/>
      <c r="CU92" s="10"/>
      <c r="CV92" s="10"/>
      <c r="CW92" s="10"/>
      <c r="CX92" s="10"/>
      <c r="CY92" s="10"/>
      <c r="DA92" s="10"/>
      <c r="DB92" s="10"/>
      <c r="DC92" s="10"/>
      <c r="DD92" s="10"/>
      <c r="DE92" s="10"/>
      <c r="DF92" s="10"/>
      <c r="DG92" s="10"/>
      <c r="DH92" s="10"/>
      <c r="DI92" s="10"/>
      <c r="DJ92" s="10"/>
      <c r="DL92" s="10"/>
      <c r="DM92" s="10"/>
      <c r="DN92" s="10"/>
      <c r="DO92" s="10"/>
      <c r="DP92" s="10"/>
      <c r="DQ92" s="10"/>
      <c r="DR92" s="10"/>
      <c r="DS92" s="10"/>
      <c r="DT92" s="10"/>
      <c r="DU92" s="10"/>
      <c r="DW92" s="10"/>
      <c r="DX92" s="10"/>
      <c r="DY92" s="10"/>
      <c r="DZ92" s="10"/>
      <c r="EA92" s="10"/>
      <c r="EB92" s="10"/>
      <c r="EC92" s="10"/>
      <c r="ED92" s="10"/>
      <c r="EE92" s="10"/>
      <c r="EF92" s="10"/>
    </row>
    <row r="93" spans="4:136">
      <c r="D93" s="10"/>
      <c r="E93" s="135"/>
      <c r="F93" s="140"/>
      <c r="G93" s="10"/>
      <c r="I93" s="10"/>
      <c r="J93" s="10"/>
      <c r="K93" s="130"/>
      <c r="L93" s="10"/>
      <c r="M93" s="10"/>
      <c r="N93" s="10"/>
      <c r="O93" s="10"/>
      <c r="P93" s="10"/>
      <c r="Q93" s="10"/>
      <c r="S93" s="10"/>
      <c r="T93" s="10"/>
      <c r="U93" s="10"/>
      <c r="W93" s="10"/>
      <c r="X93" s="10"/>
      <c r="Y93" s="10"/>
      <c r="Z93" s="10"/>
      <c r="AB93" s="112"/>
      <c r="AC93" s="112"/>
      <c r="AE93" s="10"/>
      <c r="AG93" s="38"/>
      <c r="AH93" s="38"/>
      <c r="AI93" s="10"/>
      <c r="AJ93" s="15"/>
      <c r="AK93" s="38"/>
      <c r="AL93" s="38"/>
      <c r="AM93" s="10"/>
      <c r="AN93" s="10"/>
      <c r="AP93" s="10"/>
      <c r="AQ93" s="10"/>
      <c r="AR93" s="10"/>
      <c r="AS93" s="10"/>
      <c r="AT93" s="10"/>
      <c r="AU93" s="10"/>
      <c r="AV93" s="10"/>
      <c r="AW93" s="10"/>
      <c r="AX93" s="10"/>
      <c r="AY93" s="10"/>
      <c r="AZ93" s="10"/>
      <c r="BA93" s="10"/>
      <c r="BC93" s="10"/>
      <c r="BD93" s="10"/>
      <c r="BE93" s="10"/>
      <c r="BF93" s="10"/>
      <c r="BG93" s="10"/>
      <c r="BH93" s="10"/>
      <c r="BI93" s="10"/>
      <c r="BJ93" s="10"/>
      <c r="BK93" s="10"/>
      <c r="BL93" s="10"/>
      <c r="BM93" s="10"/>
      <c r="BN93" s="10"/>
      <c r="BP93" s="10"/>
      <c r="BQ93" s="10"/>
      <c r="BR93" s="10"/>
      <c r="BS93" s="10"/>
      <c r="BT93" s="10"/>
      <c r="BU93" s="10"/>
      <c r="BV93" s="10"/>
      <c r="BW93" s="10"/>
      <c r="BX93" s="10"/>
      <c r="BY93" s="10"/>
      <c r="BZ93" s="10"/>
      <c r="CA93" s="10"/>
      <c r="CC93" s="10"/>
      <c r="CD93" s="10"/>
      <c r="CE93" s="10"/>
      <c r="CF93" s="10"/>
      <c r="CG93" s="10"/>
      <c r="CH93" s="10"/>
      <c r="CI93" s="10"/>
      <c r="CJ93" s="10"/>
      <c r="CK93" s="10"/>
      <c r="CL93" s="10"/>
      <c r="CM93" s="10"/>
      <c r="CN93" s="10"/>
      <c r="CP93" s="10"/>
      <c r="CQ93" s="10"/>
      <c r="CR93" s="10"/>
      <c r="CS93" s="10"/>
      <c r="CT93" s="10"/>
      <c r="CU93" s="10"/>
      <c r="CV93" s="10"/>
      <c r="CW93" s="10"/>
      <c r="CX93" s="10"/>
      <c r="CY93" s="10"/>
      <c r="DA93" s="10"/>
      <c r="DB93" s="10"/>
      <c r="DC93" s="10"/>
      <c r="DD93" s="10"/>
      <c r="DE93" s="10"/>
      <c r="DF93" s="10"/>
      <c r="DG93" s="10"/>
      <c r="DH93" s="10"/>
      <c r="DI93" s="10"/>
      <c r="DJ93" s="10"/>
      <c r="DL93" s="10"/>
      <c r="DM93" s="10"/>
      <c r="DN93" s="10"/>
      <c r="DO93" s="10"/>
      <c r="DP93" s="10"/>
      <c r="DQ93" s="10"/>
      <c r="DR93" s="10"/>
      <c r="DS93" s="10"/>
      <c r="DT93" s="10"/>
      <c r="DU93" s="10"/>
      <c r="DW93" s="10"/>
      <c r="DX93" s="10"/>
      <c r="DY93" s="10"/>
      <c r="DZ93" s="10"/>
      <c r="EA93" s="10"/>
      <c r="EB93" s="10"/>
      <c r="EC93" s="10"/>
      <c r="ED93" s="10"/>
      <c r="EE93" s="10"/>
      <c r="EF93" s="10"/>
    </row>
    <row r="94" spans="4:136">
      <c r="D94" s="10"/>
      <c r="E94" s="135"/>
      <c r="F94" s="140"/>
      <c r="G94" s="10"/>
      <c r="I94" s="10"/>
      <c r="J94" s="10"/>
      <c r="K94" s="130"/>
      <c r="L94" s="10"/>
      <c r="M94" s="10"/>
      <c r="N94" s="10"/>
      <c r="O94" s="10"/>
      <c r="P94" s="10"/>
      <c r="Q94" s="10"/>
      <c r="S94" s="10"/>
      <c r="T94" s="10"/>
      <c r="U94" s="10"/>
      <c r="W94" s="10"/>
      <c r="X94" s="10"/>
      <c r="Y94" s="10"/>
      <c r="Z94" s="10"/>
      <c r="AB94" s="112"/>
      <c r="AC94" s="112"/>
      <c r="AE94" s="10"/>
      <c r="AG94" s="38"/>
      <c r="AH94" s="38"/>
      <c r="AI94" s="10"/>
      <c r="AJ94" s="15"/>
      <c r="AK94" s="38"/>
      <c r="AL94" s="38"/>
      <c r="AM94" s="10"/>
      <c r="AN94" s="10"/>
      <c r="AP94" s="10"/>
      <c r="AQ94" s="10"/>
      <c r="AR94" s="10"/>
      <c r="AS94" s="10"/>
      <c r="AT94" s="10"/>
      <c r="AU94" s="10"/>
      <c r="AV94" s="10"/>
      <c r="AW94" s="10"/>
      <c r="AX94" s="10"/>
      <c r="AY94" s="10"/>
      <c r="AZ94" s="10"/>
      <c r="BA94" s="10"/>
      <c r="BC94" s="10"/>
      <c r="BD94" s="10"/>
      <c r="BE94" s="10"/>
      <c r="BF94" s="10"/>
      <c r="BG94" s="10"/>
      <c r="BH94" s="10"/>
      <c r="BI94" s="10"/>
      <c r="BJ94" s="10"/>
      <c r="BK94" s="10"/>
      <c r="BL94" s="10"/>
      <c r="BM94" s="10"/>
      <c r="BN94" s="10"/>
      <c r="BP94" s="10"/>
      <c r="BQ94" s="10"/>
      <c r="BR94" s="10"/>
      <c r="BS94" s="10"/>
      <c r="BT94" s="10"/>
      <c r="BU94" s="10"/>
      <c r="BV94" s="10"/>
      <c r="BW94" s="10"/>
      <c r="BX94" s="10"/>
      <c r="BY94" s="10"/>
      <c r="BZ94" s="10"/>
      <c r="CA94" s="10"/>
      <c r="CC94" s="10"/>
      <c r="CD94" s="10"/>
      <c r="CE94" s="10"/>
      <c r="CF94" s="10"/>
      <c r="CG94" s="10"/>
      <c r="CH94" s="10"/>
      <c r="CI94" s="10"/>
      <c r="CJ94" s="10"/>
      <c r="CK94" s="10"/>
      <c r="CL94" s="10"/>
      <c r="CM94" s="10"/>
      <c r="CN94" s="10"/>
      <c r="CP94" s="10"/>
      <c r="CQ94" s="10"/>
      <c r="CR94" s="10"/>
      <c r="CS94" s="10"/>
      <c r="CT94" s="10"/>
      <c r="CU94" s="10"/>
      <c r="CV94" s="10"/>
      <c r="CW94" s="10"/>
      <c r="CX94" s="10"/>
      <c r="CY94" s="10"/>
      <c r="DA94" s="10"/>
      <c r="DB94" s="10"/>
      <c r="DC94" s="10"/>
      <c r="DD94" s="10"/>
      <c r="DE94" s="10"/>
      <c r="DF94" s="10"/>
      <c r="DG94" s="10"/>
      <c r="DH94" s="10"/>
      <c r="DI94" s="10"/>
      <c r="DJ94" s="10"/>
      <c r="DL94" s="10"/>
      <c r="DM94" s="10"/>
      <c r="DN94" s="10"/>
      <c r="DO94" s="10"/>
      <c r="DP94" s="10"/>
      <c r="DQ94" s="10"/>
      <c r="DR94" s="10"/>
      <c r="DS94" s="10"/>
      <c r="DT94" s="10"/>
      <c r="DU94" s="10"/>
      <c r="DW94" s="10"/>
      <c r="DX94" s="10"/>
      <c r="DY94" s="10"/>
      <c r="DZ94" s="10"/>
      <c r="EA94" s="10"/>
      <c r="EB94" s="10"/>
      <c r="EC94" s="10"/>
      <c r="ED94" s="10"/>
      <c r="EE94" s="10"/>
      <c r="EF94" s="10"/>
    </row>
    <row r="95" spans="4:136">
      <c r="D95" s="10"/>
      <c r="E95" s="135"/>
      <c r="F95" s="140"/>
      <c r="G95" s="10"/>
      <c r="I95" s="10"/>
      <c r="J95" s="10"/>
      <c r="K95" s="130"/>
      <c r="L95" s="10"/>
      <c r="M95" s="10"/>
      <c r="N95" s="10"/>
      <c r="O95" s="10"/>
      <c r="P95" s="10"/>
      <c r="Q95" s="10"/>
      <c r="S95" s="10"/>
      <c r="T95" s="10"/>
      <c r="U95" s="10"/>
      <c r="W95" s="10"/>
      <c r="X95" s="10"/>
      <c r="Y95" s="10"/>
      <c r="Z95" s="10"/>
      <c r="AB95" s="112"/>
      <c r="AC95" s="112"/>
      <c r="AE95" s="10"/>
      <c r="AG95" s="38"/>
      <c r="AH95" s="38"/>
      <c r="AI95" s="10"/>
      <c r="AJ95" s="15"/>
      <c r="AK95" s="38"/>
      <c r="AL95" s="38"/>
      <c r="AM95" s="10"/>
      <c r="AN95" s="10"/>
      <c r="AP95" s="10"/>
      <c r="AQ95" s="10"/>
      <c r="AR95" s="10"/>
      <c r="AS95" s="10"/>
      <c r="AT95" s="10"/>
      <c r="AU95" s="10"/>
      <c r="AV95" s="10"/>
      <c r="AW95" s="10"/>
      <c r="AX95" s="10"/>
      <c r="AY95" s="10"/>
      <c r="AZ95" s="10"/>
      <c r="BA95" s="10"/>
      <c r="BC95" s="10"/>
      <c r="BD95" s="10"/>
      <c r="BE95" s="10"/>
      <c r="BF95" s="10"/>
      <c r="BG95" s="10"/>
      <c r="BH95" s="10"/>
      <c r="BI95" s="10"/>
      <c r="BJ95" s="10"/>
      <c r="BK95" s="10"/>
      <c r="BL95" s="10"/>
      <c r="BM95" s="10"/>
      <c r="BN95" s="10"/>
      <c r="BP95" s="10"/>
      <c r="BQ95" s="10"/>
      <c r="BR95" s="10"/>
      <c r="BS95" s="10"/>
      <c r="BT95" s="10"/>
      <c r="BU95" s="10"/>
      <c r="BV95" s="10"/>
      <c r="BW95" s="10"/>
      <c r="BX95" s="10"/>
      <c r="BY95" s="10"/>
      <c r="BZ95" s="10"/>
      <c r="CA95" s="10"/>
      <c r="CC95" s="10"/>
      <c r="CD95" s="10"/>
      <c r="CE95" s="10"/>
      <c r="CF95" s="10"/>
      <c r="CG95" s="10"/>
      <c r="CH95" s="10"/>
      <c r="CI95" s="10"/>
      <c r="CJ95" s="10"/>
      <c r="CK95" s="10"/>
      <c r="CL95" s="10"/>
      <c r="CM95" s="10"/>
      <c r="CN95" s="10"/>
      <c r="CP95" s="10"/>
      <c r="CQ95" s="10"/>
      <c r="CR95" s="10"/>
      <c r="CS95" s="10"/>
      <c r="CT95" s="10"/>
      <c r="CU95" s="10"/>
      <c r="CV95" s="10"/>
      <c r="CW95" s="10"/>
      <c r="CX95" s="10"/>
      <c r="CY95" s="10"/>
      <c r="DA95" s="10"/>
      <c r="DB95" s="10"/>
      <c r="DC95" s="10"/>
      <c r="DD95" s="10"/>
      <c r="DE95" s="10"/>
      <c r="DF95" s="10"/>
      <c r="DG95" s="10"/>
      <c r="DH95" s="10"/>
      <c r="DI95" s="10"/>
      <c r="DJ95" s="10"/>
      <c r="DL95" s="10"/>
      <c r="DM95" s="10"/>
      <c r="DN95" s="10"/>
      <c r="DO95" s="10"/>
      <c r="DP95" s="10"/>
      <c r="DQ95" s="10"/>
      <c r="DR95" s="10"/>
      <c r="DS95" s="10"/>
      <c r="DT95" s="10"/>
      <c r="DU95" s="10"/>
      <c r="DW95" s="10"/>
      <c r="DX95" s="10"/>
      <c r="DY95" s="10"/>
      <c r="DZ95" s="10"/>
      <c r="EA95" s="10"/>
      <c r="EB95" s="10"/>
      <c r="EC95" s="10"/>
      <c r="ED95" s="10"/>
      <c r="EE95" s="10"/>
      <c r="EF95" s="10"/>
    </row>
    <row r="96" spans="4:136">
      <c r="D96" s="10"/>
      <c r="E96" s="135"/>
      <c r="F96" s="140"/>
      <c r="G96" s="10"/>
      <c r="I96" s="10"/>
      <c r="J96" s="10"/>
      <c r="K96" s="130"/>
      <c r="L96" s="10"/>
      <c r="M96" s="10"/>
      <c r="N96" s="10"/>
      <c r="O96" s="10"/>
      <c r="P96" s="10"/>
      <c r="Q96" s="10"/>
      <c r="S96" s="10"/>
      <c r="T96" s="10"/>
      <c r="U96" s="10"/>
      <c r="W96" s="10"/>
      <c r="X96" s="10"/>
      <c r="Y96" s="10"/>
      <c r="Z96" s="10"/>
      <c r="AB96" s="112"/>
      <c r="AC96" s="112"/>
      <c r="AE96" s="10"/>
      <c r="AG96" s="38"/>
      <c r="AH96" s="38"/>
      <c r="AI96" s="10"/>
      <c r="AJ96" s="15"/>
      <c r="AK96" s="38"/>
      <c r="AL96" s="38"/>
      <c r="AM96" s="10"/>
      <c r="AN96" s="10"/>
      <c r="AP96" s="10"/>
      <c r="AQ96" s="10"/>
      <c r="AR96" s="10"/>
      <c r="AS96" s="10"/>
      <c r="AT96" s="10"/>
      <c r="AU96" s="10"/>
      <c r="AV96" s="10"/>
      <c r="AW96" s="10"/>
      <c r="AX96" s="10"/>
      <c r="AY96" s="10"/>
      <c r="AZ96" s="10"/>
      <c r="BA96" s="10"/>
      <c r="BC96" s="10"/>
      <c r="BD96" s="10"/>
      <c r="BE96" s="10"/>
      <c r="BF96" s="10"/>
      <c r="BG96" s="10"/>
      <c r="BH96" s="10"/>
      <c r="BI96" s="10"/>
      <c r="BJ96" s="10"/>
      <c r="BK96" s="10"/>
      <c r="BL96" s="10"/>
      <c r="BM96" s="10"/>
      <c r="BN96" s="10"/>
      <c r="BP96" s="10"/>
      <c r="BQ96" s="10"/>
      <c r="BR96" s="10"/>
      <c r="BS96" s="10"/>
      <c r="BT96" s="10"/>
      <c r="BU96" s="10"/>
      <c r="BV96" s="10"/>
      <c r="BW96" s="10"/>
      <c r="BX96" s="10"/>
      <c r="BY96" s="10"/>
      <c r="BZ96" s="10"/>
      <c r="CA96" s="10"/>
      <c r="CC96" s="10"/>
      <c r="CD96" s="10"/>
      <c r="CE96" s="10"/>
      <c r="CF96" s="10"/>
      <c r="CG96" s="10"/>
      <c r="CH96" s="10"/>
      <c r="CI96" s="10"/>
      <c r="CJ96" s="10"/>
      <c r="CK96" s="10"/>
      <c r="CL96" s="10"/>
      <c r="CM96" s="10"/>
      <c r="CN96" s="10"/>
      <c r="CP96" s="10"/>
      <c r="CQ96" s="10"/>
      <c r="CR96" s="10"/>
      <c r="CS96" s="10"/>
      <c r="CT96" s="10"/>
      <c r="CU96" s="10"/>
      <c r="CV96" s="10"/>
      <c r="CW96" s="10"/>
      <c r="CX96" s="10"/>
      <c r="CY96" s="10"/>
      <c r="DA96" s="10"/>
      <c r="DB96" s="10"/>
      <c r="DC96" s="10"/>
      <c r="DD96" s="10"/>
      <c r="DE96" s="10"/>
      <c r="DF96" s="10"/>
      <c r="DG96" s="10"/>
      <c r="DH96" s="10"/>
      <c r="DI96" s="10"/>
      <c r="DJ96" s="10"/>
      <c r="DL96" s="10"/>
      <c r="DM96" s="10"/>
      <c r="DN96" s="10"/>
      <c r="DO96" s="10"/>
      <c r="DP96" s="10"/>
      <c r="DQ96" s="10"/>
      <c r="DR96" s="10"/>
      <c r="DS96" s="10"/>
      <c r="DT96" s="10"/>
      <c r="DU96" s="10"/>
      <c r="DW96" s="10"/>
      <c r="DX96" s="10"/>
      <c r="DY96" s="10"/>
      <c r="DZ96" s="10"/>
      <c r="EA96" s="10"/>
      <c r="EB96" s="10"/>
      <c r="EC96" s="10"/>
      <c r="ED96" s="10"/>
      <c r="EE96" s="10"/>
      <c r="EF96" s="10"/>
    </row>
    <row r="97" spans="3:136">
      <c r="D97" s="10"/>
      <c r="E97" s="135"/>
      <c r="F97" s="140"/>
      <c r="G97" s="10"/>
      <c r="I97" s="10"/>
      <c r="J97" s="10"/>
      <c r="K97" s="130"/>
      <c r="L97" s="10"/>
      <c r="M97" s="10"/>
      <c r="N97" s="10"/>
      <c r="O97" s="10"/>
      <c r="P97" s="10"/>
      <c r="Q97" s="10"/>
      <c r="S97" s="10"/>
      <c r="T97" s="10"/>
      <c r="U97" s="10"/>
      <c r="W97" s="10"/>
      <c r="X97" s="10"/>
      <c r="Y97" s="10"/>
      <c r="Z97" s="10"/>
      <c r="AB97" s="112"/>
      <c r="AC97" s="112"/>
      <c r="AE97" s="10"/>
      <c r="AG97" s="38"/>
      <c r="AH97" s="38"/>
      <c r="AI97" s="10"/>
      <c r="AJ97" s="15"/>
      <c r="AK97" s="38"/>
      <c r="AL97" s="38"/>
      <c r="AM97" s="10"/>
      <c r="AN97" s="10"/>
      <c r="AP97" s="10"/>
      <c r="AQ97" s="10"/>
      <c r="AR97" s="10"/>
      <c r="AS97" s="10"/>
      <c r="AT97" s="10"/>
      <c r="AU97" s="10"/>
      <c r="AV97" s="10"/>
      <c r="AW97" s="10"/>
      <c r="AX97" s="10"/>
      <c r="AY97" s="10"/>
      <c r="AZ97" s="10"/>
      <c r="BA97" s="10"/>
      <c r="BC97" s="10"/>
      <c r="BD97" s="10"/>
      <c r="BE97" s="10"/>
      <c r="BF97" s="10"/>
      <c r="BG97" s="10"/>
      <c r="BH97" s="10"/>
      <c r="BI97" s="10"/>
      <c r="BJ97" s="10"/>
      <c r="BK97" s="10"/>
      <c r="BL97" s="10"/>
      <c r="BM97" s="10"/>
      <c r="BN97" s="10"/>
      <c r="BP97" s="10"/>
      <c r="BQ97" s="10"/>
      <c r="BR97" s="10"/>
      <c r="BS97" s="10"/>
      <c r="BT97" s="10"/>
      <c r="BU97" s="10"/>
      <c r="BV97" s="10"/>
      <c r="BW97" s="10"/>
      <c r="BX97" s="10"/>
      <c r="BY97" s="10"/>
      <c r="BZ97" s="10"/>
      <c r="CA97" s="10"/>
      <c r="CC97" s="10"/>
      <c r="CD97" s="10"/>
      <c r="CE97" s="10"/>
      <c r="CF97" s="10"/>
      <c r="CG97" s="10"/>
      <c r="CH97" s="10"/>
      <c r="CI97" s="10"/>
      <c r="CJ97" s="10"/>
      <c r="CK97" s="10"/>
      <c r="CL97" s="10"/>
      <c r="CM97" s="10"/>
      <c r="CN97" s="10"/>
      <c r="CP97" s="10"/>
      <c r="CQ97" s="10"/>
      <c r="CR97" s="10"/>
      <c r="CS97" s="10"/>
      <c r="CT97" s="10"/>
      <c r="CU97" s="10"/>
      <c r="CV97" s="10"/>
      <c r="CW97" s="10"/>
      <c r="CX97" s="10"/>
      <c r="CY97" s="10"/>
      <c r="DA97" s="10"/>
      <c r="DB97" s="10"/>
      <c r="DC97" s="10"/>
      <c r="DD97" s="10"/>
      <c r="DE97" s="10"/>
      <c r="DF97" s="10"/>
      <c r="DG97" s="10"/>
      <c r="DH97" s="10"/>
      <c r="DI97" s="10"/>
      <c r="DJ97" s="10"/>
      <c r="DL97" s="10"/>
      <c r="DM97" s="10"/>
      <c r="DN97" s="10"/>
      <c r="DO97" s="10"/>
      <c r="DP97" s="10"/>
      <c r="DQ97" s="10"/>
      <c r="DR97" s="10"/>
      <c r="DS97" s="10"/>
      <c r="DT97" s="10"/>
      <c r="DU97" s="10"/>
      <c r="DW97" s="10"/>
      <c r="DX97" s="10"/>
      <c r="DY97" s="10"/>
      <c r="DZ97" s="10"/>
      <c r="EA97" s="10"/>
      <c r="EB97" s="10"/>
      <c r="EC97" s="10"/>
      <c r="ED97" s="10"/>
      <c r="EE97" s="10"/>
      <c r="EF97" s="10"/>
    </row>
    <row r="98" spans="3:136">
      <c r="D98" s="10"/>
      <c r="E98" s="135"/>
      <c r="F98" s="140"/>
      <c r="G98" s="10"/>
      <c r="I98" s="10"/>
      <c r="J98" s="10"/>
      <c r="K98" s="130"/>
      <c r="L98" s="10"/>
      <c r="M98" s="10"/>
      <c r="N98" s="10"/>
      <c r="O98" s="10"/>
      <c r="P98" s="10"/>
      <c r="Q98" s="10"/>
      <c r="S98" s="10"/>
      <c r="T98" s="10"/>
      <c r="U98" s="10"/>
      <c r="W98" s="10"/>
      <c r="X98" s="10"/>
      <c r="Y98" s="10"/>
      <c r="Z98" s="10"/>
      <c r="AB98" s="112"/>
      <c r="AC98" s="112"/>
      <c r="AE98" s="10"/>
      <c r="AG98" s="38"/>
      <c r="AH98" s="38"/>
      <c r="AI98" s="10"/>
      <c r="AJ98" s="15"/>
      <c r="AK98" s="38"/>
      <c r="AL98" s="38"/>
      <c r="AM98" s="10"/>
      <c r="AN98" s="10"/>
      <c r="AP98" s="10"/>
      <c r="AQ98" s="10"/>
      <c r="AR98" s="10"/>
      <c r="AS98" s="10"/>
      <c r="AT98" s="10"/>
      <c r="AU98" s="10"/>
      <c r="AV98" s="10"/>
      <c r="AW98" s="10"/>
      <c r="AX98" s="10"/>
      <c r="AY98" s="10"/>
      <c r="AZ98" s="10"/>
      <c r="BA98" s="10"/>
      <c r="BC98" s="10"/>
      <c r="BD98" s="10"/>
      <c r="BE98" s="10"/>
      <c r="BF98" s="10"/>
      <c r="BG98" s="10"/>
      <c r="BH98" s="10"/>
      <c r="BI98" s="10"/>
      <c r="BJ98" s="10"/>
      <c r="BK98" s="10"/>
      <c r="BL98" s="10"/>
      <c r="BM98" s="10"/>
      <c r="BN98" s="10"/>
      <c r="BP98" s="10"/>
      <c r="BQ98" s="10"/>
      <c r="BR98" s="10"/>
      <c r="BS98" s="10"/>
      <c r="BT98" s="10"/>
      <c r="BU98" s="10"/>
      <c r="BV98" s="10"/>
      <c r="BW98" s="10"/>
      <c r="BX98" s="10"/>
      <c r="BY98" s="10"/>
      <c r="BZ98" s="10"/>
      <c r="CA98" s="10"/>
      <c r="CC98" s="10"/>
      <c r="CD98" s="10"/>
      <c r="CE98" s="10"/>
      <c r="CF98" s="10"/>
      <c r="CG98" s="10"/>
      <c r="CH98" s="10"/>
      <c r="CI98" s="10"/>
      <c r="CJ98" s="10"/>
      <c r="CK98" s="10"/>
      <c r="CL98" s="10"/>
      <c r="CM98" s="10"/>
      <c r="CN98" s="10"/>
      <c r="CP98" s="10"/>
      <c r="CQ98" s="10"/>
      <c r="CR98" s="10"/>
      <c r="CS98" s="10"/>
      <c r="CT98" s="10"/>
      <c r="CU98" s="10"/>
      <c r="CV98" s="10"/>
      <c r="CW98" s="10"/>
      <c r="CX98" s="10"/>
      <c r="CY98" s="10"/>
      <c r="DA98" s="10"/>
      <c r="DB98" s="10"/>
      <c r="DC98" s="10"/>
      <c r="DD98" s="10"/>
      <c r="DE98" s="10"/>
      <c r="DF98" s="10"/>
      <c r="DG98" s="10"/>
      <c r="DH98" s="10"/>
      <c r="DI98" s="10"/>
      <c r="DJ98" s="10"/>
      <c r="DL98" s="10"/>
      <c r="DM98" s="10"/>
      <c r="DN98" s="10"/>
      <c r="DO98" s="10"/>
      <c r="DP98" s="10"/>
      <c r="DQ98" s="10"/>
      <c r="DR98" s="10"/>
      <c r="DS98" s="10"/>
      <c r="DT98" s="10"/>
      <c r="DU98" s="10"/>
      <c r="DW98" s="10"/>
      <c r="DX98" s="10"/>
      <c r="DY98" s="10"/>
      <c r="DZ98" s="10"/>
      <c r="EA98" s="10"/>
      <c r="EB98" s="10"/>
      <c r="EC98" s="10"/>
      <c r="ED98" s="10"/>
      <c r="EE98" s="10"/>
      <c r="EF98" s="10"/>
    </row>
    <row r="99" spans="3:136">
      <c r="D99" s="10"/>
      <c r="E99" s="135"/>
      <c r="F99" s="140"/>
      <c r="G99" s="10"/>
      <c r="I99" s="10"/>
      <c r="J99" s="10"/>
      <c r="K99" s="130"/>
      <c r="L99" s="10"/>
      <c r="M99" s="10"/>
      <c r="N99" s="10"/>
      <c r="O99" s="10"/>
      <c r="P99" s="10"/>
      <c r="Q99" s="10"/>
      <c r="S99" s="10"/>
      <c r="T99" s="10"/>
      <c r="U99" s="10"/>
      <c r="W99" s="10"/>
      <c r="X99" s="10"/>
      <c r="Y99" s="10"/>
      <c r="Z99" s="10"/>
      <c r="AB99" s="112"/>
      <c r="AC99" s="112"/>
      <c r="AE99" s="10"/>
      <c r="AG99" s="38"/>
      <c r="AH99" s="38"/>
      <c r="AI99" s="10"/>
      <c r="AJ99" s="15"/>
      <c r="AK99" s="38"/>
      <c r="AL99" s="38"/>
      <c r="AM99" s="10"/>
      <c r="AN99" s="10"/>
      <c r="AP99" s="10"/>
      <c r="AQ99" s="10"/>
      <c r="AR99" s="10"/>
      <c r="AS99" s="10"/>
      <c r="AT99" s="10"/>
      <c r="AU99" s="10"/>
      <c r="AV99" s="10"/>
      <c r="AW99" s="10"/>
      <c r="AX99" s="10"/>
      <c r="AY99" s="10"/>
      <c r="AZ99" s="10"/>
      <c r="BA99" s="10"/>
      <c r="BC99" s="10"/>
      <c r="BD99" s="10"/>
      <c r="BE99" s="10"/>
      <c r="BF99" s="10"/>
      <c r="BG99" s="10"/>
      <c r="BH99" s="10"/>
      <c r="BI99" s="10"/>
      <c r="BJ99" s="10"/>
      <c r="BK99" s="10"/>
      <c r="BL99" s="10"/>
      <c r="BM99" s="10"/>
      <c r="BN99" s="10"/>
      <c r="BP99" s="10"/>
      <c r="BQ99" s="10"/>
      <c r="BR99" s="10"/>
      <c r="BS99" s="10"/>
      <c r="BT99" s="10"/>
      <c r="BU99" s="10"/>
      <c r="BV99" s="10"/>
      <c r="BW99" s="10"/>
      <c r="BX99" s="10"/>
      <c r="BY99" s="10"/>
      <c r="BZ99" s="10"/>
      <c r="CA99" s="10"/>
      <c r="CC99" s="10"/>
      <c r="CD99" s="10"/>
      <c r="CE99" s="10"/>
      <c r="CF99" s="10"/>
      <c r="CG99" s="10"/>
      <c r="CH99" s="10"/>
      <c r="CI99" s="10"/>
      <c r="CJ99" s="10"/>
      <c r="CK99" s="10"/>
      <c r="CL99" s="10"/>
      <c r="CM99" s="10"/>
      <c r="CN99" s="10"/>
      <c r="CP99" s="10"/>
      <c r="CQ99" s="10"/>
      <c r="CR99" s="10"/>
      <c r="CS99" s="10"/>
      <c r="CT99" s="10"/>
      <c r="CU99" s="10"/>
      <c r="CV99" s="10"/>
      <c r="CW99" s="10"/>
      <c r="CX99" s="10"/>
      <c r="CY99" s="10"/>
      <c r="DA99" s="10"/>
      <c r="DB99" s="10"/>
      <c r="DC99" s="10"/>
      <c r="DD99" s="10"/>
      <c r="DE99" s="10"/>
      <c r="DF99" s="10"/>
      <c r="DG99" s="10"/>
      <c r="DH99" s="10"/>
      <c r="DI99" s="10"/>
      <c r="DJ99" s="10"/>
      <c r="DL99" s="10"/>
      <c r="DM99" s="10"/>
      <c r="DN99" s="10"/>
      <c r="DO99" s="10"/>
      <c r="DP99" s="10"/>
      <c r="DQ99" s="10"/>
      <c r="DR99" s="10"/>
      <c r="DS99" s="10"/>
      <c r="DT99" s="10"/>
      <c r="DU99" s="10"/>
      <c r="DW99" s="10"/>
      <c r="DX99" s="10"/>
      <c r="DY99" s="10"/>
      <c r="DZ99" s="10"/>
      <c r="EA99" s="10"/>
      <c r="EB99" s="10"/>
      <c r="EC99" s="10"/>
      <c r="ED99" s="10"/>
      <c r="EE99" s="10"/>
      <c r="EF99" s="10"/>
    </row>
    <row r="100" spans="3:136">
      <c r="D100" s="10"/>
      <c r="E100" s="135"/>
      <c r="F100" s="140"/>
      <c r="G100" s="10"/>
      <c r="I100" s="10"/>
      <c r="J100" s="10"/>
      <c r="K100" s="130"/>
      <c r="L100" s="10"/>
      <c r="M100" s="10"/>
      <c r="N100" s="10"/>
      <c r="O100" s="10"/>
      <c r="P100" s="10"/>
      <c r="Q100" s="10"/>
      <c r="S100" s="10"/>
      <c r="T100" s="10"/>
      <c r="U100" s="10"/>
      <c r="W100" s="10"/>
      <c r="X100" s="10"/>
      <c r="Y100" s="10"/>
      <c r="Z100" s="10"/>
      <c r="AB100" s="112"/>
      <c r="AC100" s="112"/>
      <c r="AE100" s="10"/>
      <c r="AG100" s="38"/>
      <c r="AH100" s="38"/>
      <c r="AI100" s="10"/>
      <c r="AJ100" s="15"/>
      <c r="AK100" s="38"/>
      <c r="AL100" s="38"/>
      <c r="AM100" s="10"/>
      <c r="AN100" s="10"/>
      <c r="AP100" s="10"/>
      <c r="AQ100" s="10"/>
      <c r="AR100" s="10"/>
      <c r="AS100" s="10"/>
      <c r="AT100" s="10"/>
      <c r="AU100" s="10"/>
      <c r="AV100" s="10"/>
      <c r="AW100" s="10"/>
      <c r="AX100" s="10"/>
      <c r="AY100" s="10"/>
      <c r="AZ100" s="10"/>
      <c r="BA100" s="10"/>
      <c r="BC100" s="10"/>
      <c r="BD100" s="10"/>
      <c r="BE100" s="10"/>
      <c r="BF100" s="10"/>
      <c r="BG100" s="10"/>
      <c r="BH100" s="10"/>
      <c r="BI100" s="10"/>
      <c r="BJ100" s="10"/>
      <c r="BK100" s="10"/>
      <c r="BL100" s="10"/>
      <c r="BM100" s="10"/>
      <c r="BN100" s="10"/>
      <c r="BP100" s="10"/>
      <c r="BQ100" s="10"/>
      <c r="BR100" s="10"/>
      <c r="BS100" s="10"/>
      <c r="BT100" s="10"/>
      <c r="BU100" s="10"/>
      <c r="BV100" s="10"/>
      <c r="BW100" s="10"/>
      <c r="BX100" s="10"/>
      <c r="BY100" s="10"/>
      <c r="BZ100" s="10"/>
      <c r="CA100" s="10"/>
      <c r="CC100" s="10"/>
      <c r="CD100" s="10"/>
      <c r="CE100" s="10"/>
      <c r="CF100" s="10"/>
      <c r="CG100" s="10"/>
      <c r="CH100" s="10"/>
      <c r="CI100" s="10"/>
      <c r="CJ100" s="10"/>
      <c r="CK100" s="10"/>
      <c r="CL100" s="10"/>
      <c r="CM100" s="10"/>
      <c r="CN100" s="10"/>
      <c r="CP100" s="10"/>
      <c r="CQ100" s="10"/>
      <c r="CR100" s="10"/>
      <c r="CS100" s="10"/>
      <c r="CT100" s="10"/>
      <c r="CU100" s="10"/>
      <c r="CV100" s="10"/>
      <c r="CW100" s="10"/>
      <c r="CX100" s="10"/>
      <c r="CY100" s="10"/>
      <c r="DA100" s="10"/>
      <c r="DB100" s="10"/>
      <c r="DC100" s="10"/>
      <c r="DD100" s="10"/>
      <c r="DE100" s="10"/>
      <c r="DF100" s="10"/>
      <c r="DG100" s="10"/>
      <c r="DH100" s="10"/>
      <c r="DI100" s="10"/>
      <c r="DJ100" s="10"/>
      <c r="DL100" s="10"/>
      <c r="DM100" s="10"/>
      <c r="DN100" s="10"/>
      <c r="DO100" s="10"/>
      <c r="DP100" s="10"/>
      <c r="DQ100" s="10"/>
      <c r="DR100" s="10"/>
      <c r="DS100" s="10"/>
      <c r="DT100" s="10"/>
      <c r="DU100" s="10"/>
      <c r="DW100" s="10"/>
      <c r="DX100" s="10"/>
      <c r="DY100" s="10"/>
      <c r="DZ100" s="10"/>
      <c r="EA100" s="10"/>
      <c r="EB100" s="10"/>
      <c r="EC100" s="10"/>
      <c r="ED100" s="10"/>
      <c r="EE100" s="10"/>
      <c r="EF100" s="10"/>
    </row>
    <row r="101" spans="3:136">
      <c r="D101" s="10"/>
      <c r="E101" s="135"/>
      <c r="F101" s="140"/>
      <c r="G101" s="10"/>
      <c r="I101" s="10"/>
      <c r="J101" s="10"/>
      <c r="K101" s="130"/>
      <c r="L101" s="10"/>
      <c r="M101" s="10"/>
      <c r="N101" s="10"/>
      <c r="O101" s="10"/>
      <c r="P101" s="10"/>
      <c r="Q101" s="10"/>
      <c r="S101" s="10"/>
      <c r="T101" s="10"/>
      <c r="U101" s="10"/>
      <c r="W101" s="10"/>
      <c r="X101" s="10"/>
      <c r="Y101" s="10"/>
      <c r="Z101" s="10"/>
      <c r="AB101" s="112"/>
      <c r="AC101" s="112"/>
      <c r="AE101" s="10"/>
      <c r="AG101" s="38"/>
      <c r="AH101" s="38"/>
      <c r="AI101" s="10"/>
      <c r="AJ101" s="15"/>
      <c r="AK101" s="38"/>
      <c r="AL101" s="38"/>
      <c r="AM101" s="10"/>
      <c r="AN101" s="10"/>
      <c r="AP101" s="10"/>
      <c r="AQ101" s="10"/>
      <c r="AR101" s="10"/>
      <c r="AS101" s="10"/>
      <c r="AT101" s="10"/>
      <c r="AU101" s="10"/>
      <c r="AV101" s="10"/>
      <c r="AW101" s="10"/>
      <c r="AX101" s="10"/>
      <c r="AY101" s="10"/>
      <c r="AZ101" s="10"/>
      <c r="BA101" s="10"/>
      <c r="BC101" s="10"/>
      <c r="BD101" s="10"/>
      <c r="BE101" s="10"/>
      <c r="BF101" s="10"/>
      <c r="BG101" s="10"/>
      <c r="BH101" s="10"/>
      <c r="BI101" s="10"/>
      <c r="BJ101" s="10"/>
      <c r="BK101" s="10"/>
      <c r="BL101" s="10"/>
      <c r="BM101" s="10"/>
      <c r="BN101" s="10"/>
      <c r="BP101" s="10"/>
      <c r="BQ101" s="10"/>
      <c r="BR101" s="10"/>
      <c r="BS101" s="10"/>
      <c r="BT101" s="10"/>
      <c r="BU101" s="10"/>
      <c r="BV101" s="10"/>
      <c r="BW101" s="10"/>
      <c r="BX101" s="10"/>
      <c r="BY101" s="10"/>
      <c r="BZ101" s="10"/>
      <c r="CA101" s="10"/>
      <c r="CC101" s="10"/>
      <c r="CD101" s="10"/>
      <c r="CE101" s="10"/>
      <c r="CF101" s="10"/>
      <c r="CG101" s="10"/>
      <c r="CH101" s="10"/>
      <c r="CI101" s="10"/>
      <c r="CJ101" s="10"/>
      <c r="CK101" s="10"/>
      <c r="CL101" s="10"/>
      <c r="CM101" s="10"/>
      <c r="CN101" s="10"/>
      <c r="CP101" s="10"/>
      <c r="CQ101" s="10"/>
      <c r="CR101" s="10"/>
      <c r="CS101" s="10"/>
      <c r="CT101" s="10"/>
      <c r="CU101" s="10"/>
      <c r="CV101" s="10"/>
      <c r="CW101" s="10"/>
      <c r="CX101" s="10"/>
      <c r="CY101" s="10"/>
      <c r="DA101" s="10"/>
      <c r="DB101" s="10"/>
      <c r="DC101" s="10"/>
      <c r="DD101" s="10"/>
      <c r="DE101" s="10"/>
      <c r="DF101" s="10"/>
      <c r="DG101" s="10"/>
      <c r="DH101" s="10"/>
      <c r="DI101" s="10"/>
      <c r="DJ101" s="10"/>
      <c r="DL101" s="10"/>
      <c r="DM101" s="10"/>
      <c r="DN101" s="10"/>
      <c r="DO101" s="10"/>
      <c r="DP101" s="10"/>
      <c r="DQ101" s="10"/>
      <c r="DR101" s="10"/>
      <c r="DS101" s="10"/>
      <c r="DT101" s="10"/>
      <c r="DU101" s="10"/>
      <c r="DW101" s="10"/>
      <c r="DX101" s="10"/>
      <c r="DY101" s="10"/>
      <c r="DZ101" s="10"/>
      <c r="EA101" s="10"/>
      <c r="EB101" s="10"/>
      <c r="EC101" s="10"/>
      <c r="ED101" s="10"/>
      <c r="EE101" s="10"/>
      <c r="EF101" s="10"/>
    </row>
    <row r="102" spans="3:136">
      <c r="D102" s="10"/>
      <c r="E102" s="135"/>
      <c r="F102" s="140"/>
      <c r="G102" s="10"/>
      <c r="I102" s="10"/>
      <c r="J102" s="10"/>
      <c r="K102" s="130"/>
      <c r="L102" s="10"/>
      <c r="M102" s="10"/>
      <c r="N102" s="10"/>
      <c r="O102" s="10"/>
      <c r="P102" s="10"/>
      <c r="Q102" s="10"/>
      <c r="S102" s="10"/>
      <c r="T102" s="10"/>
      <c r="U102" s="10"/>
      <c r="W102" s="10"/>
      <c r="X102" s="10"/>
      <c r="Y102" s="10"/>
      <c r="Z102" s="10"/>
      <c r="AB102" s="112"/>
      <c r="AC102" s="112"/>
      <c r="AE102" s="10"/>
      <c r="AG102" s="38"/>
      <c r="AH102" s="38"/>
      <c r="AI102" s="10"/>
      <c r="AJ102" s="15"/>
      <c r="AK102" s="38"/>
      <c r="AL102" s="38"/>
      <c r="AM102" s="10"/>
      <c r="AN102" s="10"/>
      <c r="AP102" s="10"/>
      <c r="AQ102" s="10"/>
      <c r="AR102" s="10"/>
      <c r="AS102" s="10"/>
      <c r="AT102" s="10"/>
      <c r="AU102" s="10"/>
      <c r="AV102" s="10"/>
      <c r="AW102" s="10"/>
      <c r="AX102" s="10"/>
      <c r="AY102" s="10"/>
      <c r="AZ102" s="10"/>
      <c r="BA102" s="10"/>
      <c r="BC102" s="10"/>
      <c r="BD102" s="10"/>
      <c r="BE102" s="10"/>
      <c r="BF102" s="10"/>
      <c r="BG102" s="10"/>
      <c r="BH102" s="10"/>
      <c r="BI102" s="10"/>
      <c r="BJ102" s="10"/>
      <c r="BK102" s="10"/>
      <c r="BL102" s="10"/>
      <c r="BM102" s="10"/>
      <c r="BN102" s="10"/>
      <c r="BP102" s="10"/>
      <c r="BQ102" s="10"/>
      <c r="BR102" s="10"/>
      <c r="BS102" s="10"/>
      <c r="BT102" s="10"/>
      <c r="BU102" s="10"/>
      <c r="BV102" s="10"/>
      <c r="BW102" s="10"/>
      <c r="BX102" s="10"/>
      <c r="BY102" s="10"/>
      <c r="BZ102" s="10"/>
      <c r="CA102" s="10"/>
      <c r="CC102" s="10"/>
      <c r="CD102" s="10"/>
      <c r="CE102" s="10"/>
      <c r="CF102" s="10"/>
      <c r="CG102" s="10"/>
      <c r="CH102" s="10"/>
      <c r="CI102" s="10"/>
      <c r="CJ102" s="10"/>
      <c r="CK102" s="10"/>
      <c r="CL102" s="10"/>
      <c r="CM102" s="10"/>
      <c r="CN102" s="10"/>
      <c r="CP102" s="10"/>
      <c r="CQ102" s="10"/>
      <c r="CR102" s="10"/>
      <c r="CS102" s="10"/>
      <c r="CT102" s="10"/>
      <c r="CU102" s="10"/>
      <c r="CV102" s="10"/>
      <c r="CW102" s="10"/>
      <c r="CX102" s="10"/>
      <c r="CY102" s="10"/>
      <c r="DA102" s="10"/>
      <c r="DB102" s="10"/>
      <c r="DC102" s="10"/>
      <c r="DD102" s="10"/>
      <c r="DE102" s="10"/>
      <c r="DF102" s="10"/>
      <c r="DG102" s="10"/>
      <c r="DH102" s="10"/>
      <c r="DI102" s="10"/>
      <c r="DJ102" s="10"/>
      <c r="DL102" s="10"/>
      <c r="DM102" s="10"/>
      <c r="DN102" s="10"/>
      <c r="DO102" s="10"/>
      <c r="DP102" s="10"/>
      <c r="DQ102" s="10"/>
      <c r="DR102" s="10"/>
      <c r="DS102" s="10"/>
      <c r="DT102" s="10"/>
      <c r="DU102" s="10"/>
      <c r="DW102" s="10"/>
      <c r="DX102" s="10"/>
      <c r="DY102" s="10"/>
      <c r="DZ102" s="10"/>
      <c r="EA102" s="10"/>
      <c r="EB102" s="10"/>
      <c r="EC102" s="10"/>
      <c r="ED102" s="10"/>
      <c r="EE102" s="10"/>
      <c r="EF102" s="10"/>
    </row>
    <row r="103" spans="3:136">
      <c r="D103" s="10"/>
      <c r="E103" s="135"/>
      <c r="F103" s="140"/>
      <c r="G103" s="10"/>
      <c r="I103" s="10"/>
      <c r="J103" s="10"/>
      <c r="K103" s="130"/>
      <c r="L103" s="10"/>
      <c r="M103" s="10"/>
      <c r="N103" s="10"/>
      <c r="O103" s="10"/>
      <c r="P103" s="10"/>
      <c r="Q103" s="10"/>
      <c r="S103" s="10"/>
      <c r="T103" s="10"/>
      <c r="U103" s="10"/>
      <c r="W103" s="10"/>
      <c r="X103" s="10"/>
      <c r="Y103" s="10"/>
      <c r="Z103" s="10"/>
      <c r="AB103" s="112"/>
      <c r="AC103" s="112"/>
      <c r="AE103" s="10"/>
      <c r="AG103" s="38"/>
      <c r="AH103" s="38"/>
      <c r="AI103" s="10"/>
      <c r="AJ103" s="15"/>
      <c r="AK103" s="38"/>
      <c r="AL103" s="38"/>
      <c r="AM103" s="10"/>
      <c r="AN103" s="10"/>
      <c r="AP103" s="10"/>
      <c r="AQ103" s="10"/>
      <c r="AR103" s="10"/>
      <c r="AS103" s="10"/>
      <c r="AT103" s="10"/>
      <c r="AU103" s="10"/>
      <c r="AV103" s="10"/>
      <c r="AW103" s="10"/>
      <c r="AX103" s="10"/>
      <c r="AY103" s="10"/>
      <c r="AZ103" s="10"/>
      <c r="BA103" s="10"/>
      <c r="BC103" s="10"/>
      <c r="BD103" s="10"/>
      <c r="BE103" s="10"/>
      <c r="BF103" s="10"/>
      <c r="BG103" s="10"/>
      <c r="BH103" s="10"/>
      <c r="BI103" s="10"/>
      <c r="BJ103" s="10"/>
      <c r="BK103" s="10"/>
      <c r="BL103" s="10"/>
      <c r="BM103" s="10"/>
      <c r="BN103" s="10"/>
      <c r="BP103" s="10"/>
      <c r="BQ103" s="10"/>
      <c r="BR103" s="10"/>
      <c r="BS103" s="10"/>
      <c r="BT103" s="10"/>
      <c r="BU103" s="10"/>
      <c r="BV103" s="10"/>
      <c r="BW103" s="10"/>
      <c r="BX103" s="10"/>
      <c r="BY103" s="10"/>
      <c r="BZ103" s="10"/>
      <c r="CA103" s="10"/>
      <c r="CC103" s="10"/>
      <c r="CD103" s="10"/>
      <c r="CE103" s="10"/>
      <c r="CF103" s="10"/>
      <c r="CG103" s="10"/>
      <c r="CH103" s="10"/>
      <c r="CI103" s="10"/>
      <c r="CJ103" s="10"/>
      <c r="CK103" s="10"/>
      <c r="CL103" s="10"/>
      <c r="CM103" s="10"/>
      <c r="CN103" s="10"/>
      <c r="CP103" s="10"/>
      <c r="CQ103" s="10"/>
      <c r="CR103" s="10"/>
      <c r="CS103" s="10"/>
      <c r="CT103" s="10"/>
      <c r="CU103" s="10"/>
      <c r="CV103" s="10"/>
      <c r="CW103" s="10"/>
      <c r="CX103" s="10"/>
      <c r="CY103" s="10"/>
      <c r="DA103" s="10"/>
      <c r="DB103" s="10"/>
      <c r="DC103" s="10"/>
      <c r="DD103" s="10"/>
      <c r="DE103" s="10"/>
      <c r="DF103" s="10"/>
      <c r="DG103" s="10"/>
      <c r="DH103" s="10"/>
      <c r="DI103" s="10"/>
      <c r="DJ103" s="10"/>
      <c r="DL103" s="10"/>
      <c r="DM103" s="10"/>
      <c r="DN103" s="10"/>
      <c r="DO103" s="10"/>
      <c r="DP103" s="10"/>
      <c r="DQ103" s="10"/>
      <c r="DR103" s="10"/>
      <c r="DS103" s="10"/>
      <c r="DT103" s="10"/>
      <c r="DU103" s="10"/>
      <c r="DW103" s="10"/>
      <c r="DX103" s="10"/>
      <c r="DY103" s="10"/>
      <c r="DZ103" s="10"/>
      <c r="EA103" s="10"/>
      <c r="EB103" s="10"/>
      <c r="EC103" s="10"/>
      <c r="ED103" s="10"/>
      <c r="EE103" s="10"/>
      <c r="EF103" s="10"/>
    </row>
    <row r="104" spans="3:136">
      <c r="D104" s="10"/>
      <c r="E104" s="135"/>
      <c r="F104" s="140"/>
      <c r="G104" s="10"/>
      <c r="I104" s="10"/>
      <c r="J104" s="10"/>
      <c r="K104" s="130"/>
      <c r="L104" s="10"/>
      <c r="M104" s="10"/>
      <c r="N104" s="10"/>
      <c r="O104" s="10"/>
      <c r="P104" s="10"/>
      <c r="Q104" s="10"/>
      <c r="S104" s="10"/>
      <c r="T104" s="10"/>
      <c r="U104" s="10"/>
      <c r="W104" s="10"/>
      <c r="X104" s="10"/>
      <c r="Y104" s="10"/>
      <c r="Z104" s="10"/>
      <c r="AB104" s="112"/>
      <c r="AC104" s="112"/>
      <c r="AE104" s="10"/>
      <c r="AG104" s="38"/>
      <c r="AH104" s="38"/>
      <c r="AI104" s="10"/>
      <c r="AJ104" s="15"/>
      <c r="AK104" s="38"/>
      <c r="AL104" s="38"/>
      <c r="AM104" s="10"/>
      <c r="AN104" s="10"/>
      <c r="AP104" s="10"/>
      <c r="AQ104" s="10"/>
      <c r="AR104" s="10"/>
      <c r="AS104" s="10"/>
      <c r="AT104" s="10"/>
      <c r="AU104" s="10"/>
      <c r="AV104" s="10"/>
      <c r="AW104" s="10"/>
      <c r="AX104" s="10"/>
      <c r="AY104" s="10"/>
      <c r="AZ104" s="10"/>
      <c r="BA104" s="10"/>
      <c r="BC104" s="10"/>
      <c r="BD104" s="10"/>
      <c r="BE104" s="10"/>
      <c r="BF104" s="10"/>
      <c r="BG104" s="10"/>
      <c r="BH104" s="10"/>
      <c r="BI104" s="10"/>
      <c r="BJ104" s="10"/>
      <c r="BK104" s="10"/>
      <c r="BL104" s="10"/>
      <c r="BM104" s="10"/>
      <c r="BN104" s="10"/>
      <c r="BP104" s="10"/>
      <c r="BQ104" s="10"/>
      <c r="BR104" s="10"/>
      <c r="BS104" s="10"/>
      <c r="BT104" s="10"/>
      <c r="BU104" s="10"/>
      <c r="BV104" s="10"/>
      <c r="BW104" s="10"/>
      <c r="BX104" s="10"/>
      <c r="BY104" s="10"/>
      <c r="BZ104" s="10"/>
      <c r="CA104" s="10"/>
      <c r="CC104" s="10"/>
      <c r="CD104" s="10"/>
      <c r="CE104" s="10"/>
      <c r="CF104" s="10"/>
      <c r="CG104" s="10"/>
      <c r="CH104" s="10"/>
      <c r="CI104" s="10"/>
      <c r="CJ104" s="10"/>
      <c r="CK104" s="10"/>
      <c r="CL104" s="10"/>
      <c r="CM104" s="10"/>
      <c r="CN104" s="10"/>
      <c r="CP104" s="10"/>
      <c r="CQ104" s="10"/>
      <c r="CR104" s="10"/>
      <c r="CS104" s="10"/>
      <c r="CT104" s="10"/>
      <c r="CU104" s="10"/>
      <c r="CV104" s="10"/>
      <c r="CW104" s="10"/>
      <c r="CX104" s="10"/>
      <c r="CY104" s="10"/>
      <c r="DA104" s="10"/>
      <c r="DB104" s="10"/>
      <c r="DC104" s="10"/>
      <c r="DD104" s="10"/>
      <c r="DE104" s="10"/>
      <c r="DF104" s="10"/>
      <c r="DG104" s="10"/>
      <c r="DH104" s="10"/>
      <c r="DI104" s="10"/>
      <c r="DJ104" s="10"/>
      <c r="DL104" s="10"/>
      <c r="DM104" s="10"/>
      <c r="DN104" s="10"/>
      <c r="DO104" s="10"/>
      <c r="DP104" s="10"/>
      <c r="DQ104" s="10"/>
      <c r="DR104" s="10"/>
      <c r="DS104" s="10"/>
      <c r="DT104" s="10"/>
      <c r="DU104" s="10"/>
      <c r="DW104" s="10"/>
      <c r="DX104" s="10"/>
      <c r="DY104" s="10"/>
      <c r="DZ104" s="10"/>
      <c r="EA104" s="10"/>
      <c r="EB104" s="10"/>
      <c r="EC104" s="10"/>
      <c r="ED104" s="10"/>
      <c r="EE104" s="10"/>
      <c r="EF104" s="10"/>
    </row>
    <row r="105" spans="3:136">
      <c r="D105" s="10"/>
      <c r="E105" s="135"/>
      <c r="F105" s="140"/>
      <c r="G105" s="10"/>
      <c r="I105" s="10"/>
      <c r="J105" s="10"/>
      <c r="K105" s="130"/>
      <c r="L105" s="10"/>
      <c r="M105" s="10"/>
      <c r="N105" s="10"/>
      <c r="O105" s="10"/>
      <c r="P105" s="10"/>
      <c r="Q105" s="10"/>
      <c r="S105" s="10"/>
      <c r="T105" s="10"/>
      <c r="U105" s="10"/>
      <c r="W105" s="10"/>
      <c r="X105" s="10"/>
      <c r="Y105" s="10"/>
      <c r="Z105" s="10"/>
      <c r="AB105" s="112"/>
      <c r="AC105" s="112"/>
      <c r="AE105" s="10"/>
      <c r="AG105" s="38"/>
      <c r="AH105" s="38"/>
      <c r="AI105" s="10"/>
      <c r="AJ105" s="15"/>
      <c r="AK105" s="38"/>
      <c r="AL105" s="38"/>
      <c r="AM105" s="10"/>
      <c r="AN105" s="10"/>
      <c r="AP105" s="10"/>
      <c r="AQ105" s="10"/>
      <c r="AR105" s="10"/>
      <c r="AS105" s="10"/>
      <c r="AT105" s="10"/>
      <c r="AU105" s="10"/>
      <c r="AV105" s="10"/>
      <c r="AW105" s="10"/>
      <c r="AX105" s="10"/>
      <c r="AY105" s="10"/>
      <c r="AZ105" s="10"/>
      <c r="BA105" s="10"/>
      <c r="BC105" s="10"/>
      <c r="BD105" s="10"/>
      <c r="BE105" s="10"/>
      <c r="BF105" s="10"/>
      <c r="BG105" s="10"/>
      <c r="BH105" s="10"/>
      <c r="BI105" s="10"/>
      <c r="BJ105" s="10"/>
      <c r="BK105" s="10"/>
      <c r="BL105" s="10"/>
      <c r="BM105" s="10"/>
      <c r="BN105" s="10"/>
      <c r="BP105" s="10"/>
      <c r="BQ105" s="10"/>
      <c r="BR105" s="10"/>
      <c r="BS105" s="10"/>
      <c r="BT105" s="10"/>
      <c r="BU105" s="10"/>
      <c r="BV105" s="10"/>
      <c r="BW105" s="10"/>
      <c r="BX105" s="10"/>
      <c r="BY105" s="10"/>
      <c r="BZ105" s="10"/>
      <c r="CA105" s="10"/>
      <c r="CC105" s="10"/>
      <c r="CD105" s="10"/>
      <c r="CE105" s="10"/>
      <c r="CF105" s="10"/>
      <c r="CG105" s="10"/>
      <c r="CH105" s="10"/>
      <c r="CI105" s="10"/>
      <c r="CJ105" s="10"/>
      <c r="CK105" s="10"/>
      <c r="CL105" s="10"/>
      <c r="CM105" s="10"/>
      <c r="CN105" s="10"/>
      <c r="CP105" s="10"/>
      <c r="CQ105" s="10"/>
      <c r="CR105" s="10"/>
      <c r="CS105" s="10"/>
      <c r="CT105" s="10"/>
      <c r="CU105" s="10"/>
      <c r="CV105" s="10"/>
      <c r="CW105" s="10"/>
      <c r="CX105" s="10"/>
      <c r="CY105" s="10"/>
      <c r="DA105" s="10"/>
      <c r="DB105" s="10"/>
      <c r="DC105" s="10"/>
      <c r="DD105" s="10"/>
      <c r="DE105" s="10"/>
      <c r="DF105" s="10"/>
      <c r="DG105" s="10"/>
      <c r="DH105" s="10"/>
      <c r="DI105" s="10"/>
      <c r="DJ105" s="10"/>
      <c r="DL105" s="10"/>
      <c r="DM105" s="10"/>
      <c r="DN105" s="10"/>
      <c r="DO105" s="10"/>
      <c r="DP105" s="10"/>
      <c r="DQ105" s="10"/>
      <c r="DR105" s="10"/>
      <c r="DS105" s="10"/>
      <c r="DT105" s="10"/>
      <c r="DU105" s="10"/>
      <c r="DW105" s="10"/>
      <c r="DX105" s="10"/>
      <c r="DY105" s="10"/>
      <c r="DZ105" s="10"/>
      <c r="EA105" s="10"/>
      <c r="EB105" s="10"/>
      <c r="EC105" s="10"/>
      <c r="ED105" s="10"/>
      <c r="EE105" s="10"/>
      <c r="EF105" s="10"/>
    </row>
    <row r="106" spans="3:136">
      <c r="D106" s="10"/>
      <c r="E106" s="135"/>
      <c r="F106" s="140"/>
      <c r="G106" s="10"/>
      <c r="I106" s="10"/>
      <c r="J106" s="10"/>
      <c r="K106" s="130"/>
      <c r="L106" s="10"/>
      <c r="M106" s="10"/>
      <c r="N106" s="10"/>
      <c r="O106" s="10"/>
      <c r="P106" s="10"/>
      <c r="Q106" s="10"/>
      <c r="S106" s="10"/>
      <c r="T106" s="10"/>
      <c r="U106" s="10"/>
      <c r="W106" s="10"/>
      <c r="X106" s="10"/>
      <c r="Y106" s="10"/>
      <c r="Z106" s="10"/>
      <c r="AB106" s="112"/>
      <c r="AC106" s="112"/>
      <c r="AE106" s="10"/>
      <c r="AG106" s="38"/>
      <c r="AH106" s="38"/>
      <c r="AI106" s="10"/>
      <c r="AJ106" s="15"/>
      <c r="AK106" s="38"/>
      <c r="AL106" s="38"/>
      <c r="AM106" s="10"/>
      <c r="AN106" s="10"/>
      <c r="AP106" s="10"/>
      <c r="AQ106" s="10"/>
      <c r="AR106" s="10"/>
      <c r="AS106" s="10"/>
      <c r="AT106" s="10"/>
      <c r="AU106" s="10"/>
      <c r="AV106" s="10"/>
      <c r="AW106" s="10"/>
      <c r="AX106" s="10"/>
      <c r="AY106" s="10"/>
      <c r="AZ106" s="10"/>
      <c r="BA106" s="10"/>
      <c r="BC106" s="10"/>
      <c r="BD106" s="10"/>
      <c r="BE106" s="10"/>
      <c r="BF106" s="10"/>
      <c r="BG106" s="10"/>
      <c r="BH106" s="10"/>
      <c r="BI106" s="10"/>
      <c r="BJ106" s="10"/>
      <c r="BK106" s="10"/>
      <c r="BL106" s="10"/>
      <c r="BM106" s="10"/>
      <c r="BN106" s="10"/>
      <c r="BP106" s="10"/>
      <c r="BQ106" s="10"/>
      <c r="BR106" s="10"/>
      <c r="BS106" s="10"/>
      <c r="BT106" s="10"/>
      <c r="BU106" s="10"/>
      <c r="BV106" s="10"/>
      <c r="BW106" s="10"/>
      <c r="BX106" s="10"/>
      <c r="BY106" s="10"/>
      <c r="BZ106" s="10"/>
      <c r="CA106" s="10"/>
      <c r="CC106" s="10"/>
      <c r="CD106" s="10"/>
      <c r="CE106" s="10"/>
      <c r="CF106" s="10"/>
      <c r="CG106" s="10"/>
      <c r="CH106" s="10"/>
      <c r="CI106" s="10"/>
      <c r="CJ106" s="10"/>
      <c r="CK106" s="10"/>
      <c r="CL106" s="10"/>
      <c r="CM106" s="10"/>
      <c r="CN106" s="10"/>
      <c r="CP106" s="10"/>
      <c r="CQ106" s="10"/>
      <c r="CR106" s="10"/>
      <c r="CS106" s="10"/>
      <c r="CT106" s="10"/>
      <c r="CU106" s="10"/>
      <c r="CV106" s="10"/>
      <c r="CW106" s="10"/>
      <c r="CX106" s="10"/>
      <c r="CY106" s="10"/>
      <c r="DA106" s="10"/>
      <c r="DB106" s="10"/>
      <c r="DC106" s="10"/>
      <c r="DD106" s="10"/>
      <c r="DE106" s="10"/>
      <c r="DF106" s="10"/>
      <c r="DG106" s="10"/>
      <c r="DH106" s="10"/>
      <c r="DI106" s="10"/>
      <c r="DJ106" s="10"/>
      <c r="DL106" s="10"/>
      <c r="DM106" s="10"/>
      <c r="DN106" s="10"/>
      <c r="DO106" s="10"/>
      <c r="DP106" s="10"/>
      <c r="DQ106" s="10"/>
      <c r="DR106" s="10"/>
      <c r="DS106" s="10"/>
      <c r="DT106" s="10"/>
      <c r="DU106" s="10"/>
      <c r="DW106" s="10"/>
      <c r="DX106" s="10"/>
      <c r="DY106" s="10"/>
      <c r="DZ106" s="10"/>
      <c r="EA106" s="10"/>
      <c r="EB106" s="10"/>
      <c r="EC106" s="10"/>
      <c r="ED106" s="10"/>
      <c r="EE106" s="10"/>
      <c r="EF106" s="10"/>
    </row>
    <row r="107" spans="3:136">
      <c r="D107" s="10"/>
      <c r="E107" s="135"/>
      <c r="F107" s="140"/>
      <c r="G107" s="10"/>
      <c r="I107" s="10"/>
      <c r="J107" s="10"/>
      <c r="K107" s="130"/>
      <c r="L107" s="10"/>
      <c r="M107" s="10"/>
      <c r="N107" s="10"/>
      <c r="O107" s="10"/>
      <c r="P107" s="10"/>
      <c r="Q107" s="10"/>
      <c r="S107" s="10"/>
      <c r="T107" s="10"/>
      <c r="U107" s="10"/>
      <c r="W107" s="10"/>
      <c r="X107" s="10"/>
      <c r="Y107" s="10"/>
      <c r="Z107" s="10"/>
      <c r="AB107" s="112"/>
      <c r="AC107" s="112"/>
      <c r="AE107" s="10"/>
      <c r="AG107" s="38"/>
      <c r="AH107" s="38"/>
      <c r="AI107" s="10"/>
      <c r="AJ107" s="15"/>
      <c r="AK107" s="38"/>
      <c r="AL107" s="38"/>
      <c r="AM107" s="10"/>
      <c r="AN107" s="10"/>
      <c r="AP107" s="10"/>
      <c r="AQ107" s="10"/>
      <c r="AR107" s="10"/>
      <c r="AS107" s="10"/>
      <c r="AT107" s="10"/>
      <c r="AU107" s="10"/>
      <c r="AV107" s="10"/>
      <c r="AW107" s="10"/>
      <c r="AX107" s="10"/>
      <c r="AY107" s="10"/>
      <c r="AZ107" s="10"/>
      <c r="BA107" s="10"/>
      <c r="BC107" s="10"/>
      <c r="BD107" s="10"/>
      <c r="BE107" s="10"/>
      <c r="BF107" s="10"/>
      <c r="BG107" s="10"/>
      <c r="BH107" s="10"/>
      <c r="BI107" s="10"/>
      <c r="BJ107" s="10"/>
      <c r="BK107" s="10"/>
      <c r="BL107" s="10"/>
      <c r="BM107" s="10"/>
      <c r="BN107" s="10"/>
      <c r="BP107" s="10"/>
      <c r="BQ107" s="10"/>
      <c r="BR107" s="10"/>
      <c r="BS107" s="10"/>
      <c r="BT107" s="10"/>
      <c r="BU107" s="10"/>
      <c r="BV107" s="10"/>
      <c r="BW107" s="10"/>
      <c r="BX107" s="10"/>
      <c r="BY107" s="10"/>
      <c r="BZ107" s="10"/>
      <c r="CA107" s="10"/>
      <c r="CC107" s="10"/>
      <c r="CD107" s="10"/>
      <c r="CE107" s="10"/>
      <c r="CF107" s="10"/>
      <c r="CG107" s="10"/>
      <c r="CH107" s="10"/>
      <c r="CI107" s="10"/>
      <c r="CJ107" s="10"/>
      <c r="CK107" s="10"/>
      <c r="CL107" s="10"/>
      <c r="CM107" s="10"/>
      <c r="CN107" s="10"/>
      <c r="CP107" s="10"/>
      <c r="CQ107" s="10"/>
      <c r="CR107" s="10"/>
      <c r="CS107" s="10"/>
      <c r="CT107" s="10"/>
      <c r="CU107" s="10"/>
      <c r="CV107" s="10"/>
      <c r="CW107" s="10"/>
      <c r="CX107" s="10"/>
      <c r="CY107" s="10"/>
      <c r="DA107" s="10"/>
      <c r="DB107" s="10"/>
      <c r="DC107" s="10"/>
      <c r="DD107" s="10"/>
      <c r="DE107" s="10"/>
      <c r="DF107" s="10"/>
      <c r="DG107" s="10"/>
      <c r="DH107" s="10"/>
      <c r="DI107" s="10"/>
      <c r="DJ107" s="10"/>
      <c r="DL107" s="10"/>
      <c r="DM107" s="10"/>
      <c r="DN107" s="10"/>
      <c r="DO107" s="10"/>
      <c r="DP107" s="10"/>
      <c r="DQ107" s="10"/>
      <c r="DR107" s="10"/>
      <c r="DS107" s="10"/>
      <c r="DT107" s="10"/>
      <c r="DU107" s="10"/>
      <c r="DW107" s="10"/>
      <c r="DX107" s="10"/>
      <c r="DY107" s="10"/>
      <c r="DZ107" s="10"/>
      <c r="EA107" s="10"/>
      <c r="EB107" s="10"/>
      <c r="EC107" s="10"/>
      <c r="ED107" s="10"/>
      <c r="EE107" s="10"/>
      <c r="EF107" s="10"/>
    </row>
    <row r="108" spans="3:136">
      <c r="C108" s="14"/>
      <c r="D108" s="10"/>
      <c r="E108" s="135"/>
      <c r="F108" s="140"/>
      <c r="G108" s="10"/>
      <c r="H108" s="14"/>
      <c r="I108" s="10"/>
      <c r="J108" s="10"/>
      <c r="K108" s="130"/>
      <c r="L108" s="10"/>
      <c r="M108" s="10"/>
      <c r="N108" s="10"/>
      <c r="O108" s="10"/>
      <c r="P108" s="10"/>
      <c r="Q108" s="10"/>
      <c r="R108" s="14"/>
      <c r="S108" s="10"/>
      <c r="T108" s="10"/>
      <c r="U108" s="10"/>
      <c r="V108" s="14"/>
      <c r="W108" s="10"/>
      <c r="X108" s="10"/>
      <c r="Y108" s="10"/>
      <c r="Z108" s="10"/>
      <c r="AA108" s="14"/>
      <c r="AB108" s="112"/>
      <c r="AC108" s="112"/>
      <c r="AD108" s="14"/>
      <c r="AE108" s="10"/>
      <c r="AF108" s="14"/>
      <c r="AG108" s="38"/>
      <c r="AH108" s="38"/>
      <c r="AI108" s="10"/>
      <c r="AJ108" s="15"/>
      <c r="AK108" s="38"/>
      <c r="AL108" s="38"/>
      <c r="AM108" s="10"/>
      <c r="AN108" s="10"/>
      <c r="AO108" s="14"/>
      <c r="AP108" s="10"/>
      <c r="AQ108" s="10"/>
      <c r="AR108" s="10"/>
      <c r="AS108" s="10"/>
      <c r="AT108" s="10"/>
      <c r="AU108" s="10"/>
      <c r="AV108" s="10"/>
      <c r="AW108" s="10"/>
      <c r="AX108" s="10"/>
      <c r="AY108" s="10"/>
      <c r="AZ108" s="10"/>
      <c r="BA108" s="10"/>
      <c r="BC108" s="10"/>
      <c r="BD108" s="10"/>
      <c r="BE108" s="10"/>
      <c r="BF108" s="10"/>
      <c r="BG108" s="10"/>
      <c r="BH108" s="10"/>
      <c r="BI108" s="10"/>
      <c r="BJ108" s="10"/>
      <c r="BK108" s="10"/>
      <c r="BL108" s="10"/>
      <c r="BM108" s="10"/>
      <c r="BN108" s="10"/>
      <c r="BP108" s="10"/>
      <c r="BQ108" s="10"/>
      <c r="BR108" s="10"/>
      <c r="BS108" s="10"/>
      <c r="BT108" s="10"/>
      <c r="BU108" s="10"/>
      <c r="BV108" s="10"/>
      <c r="BW108" s="10"/>
      <c r="BX108" s="10"/>
      <c r="BY108" s="10"/>
      <c r="BZ108" s="10"/>
      <c r="CA108" s="10"/>
      <c r="CC108" s="10"/>
      <c r="CD108" s="10"/>
      <c r="CE108" s="10"/>
      <c r="CF108" s="10"/>
      <c r="CG108" s="10"/>
      <c r="CH108" s="10"/>
      <c r="CI108" s="10"/>
      <c r="CJ108" s="10"/>
      <c r="CK108" s="10"/>
      <c r="CL108" s="10"/>
      <c r="CM108" s="10"/>
      <c r="CN108" s="10"/>
      <c r="CO108" s="14"/>
      <c r="CP108" s="10"/>
      <c r="CQ108" s="10"/>
      <c r="CR108" s="10"/>
      <c r="CS108" s="10"/>
      <c r="CT108" s="10"/>
      <c r="CU108" s="10"/>
      <c r="CV108" s="10"/>
      <c r="CW108" s="10"/>
      <c r="CX108" s="10"/>
      <c r="CY108" s="10"/>
      <c r="DA108" s="10"/>
      <c r="DB108" s="10"/>
      <c r="DC108" s="10"/>
      <c r="DD108" s="10"/>
      <c r="DE108" s="10"/>
      <c r="DF108" s="10"/>
      <c r="DG108" s="10"/>
      <c r="DH108" s="10"/>
      <c r="DI108" s="10"/>
      <c r="DJ108" s="10"/>
      <c r="DL108" s="10"/>
      <c r="DM108" s="10"/>
      <c r="DN108" s="10"/>
      <c r="DO108" s="10"/>
      <c r="DP108" s="10"/>
      <c r="DQ108" s="10"/>
      <c r="DR108" s="10"/>
      <c r="DS108" s="10"/>
      <c r="DT108" s="10"/>
      <c r="DU108" s="10"/>
      <c r="DW108" s="10"/>
      <c r="DX108" s="10"/>
      <c r="DY108" s="10"/>
      <c r="DZ108" s="10"/>
      <c r="EA108" s="10"/>
      <c r="EB108" s="10"/>
      <c r="EC108" s="10"/>
      <c r="ED108" s="10"/>
      <c r="EE108" s="10"/>
      <c r="EF108" s="10"/>
    </row>
    <row r="109" spans="3:136">
      <c r="D109" s="10"/>
      <c r="E109" s="135"/>
      <c r="F109" s="140"/>
      <c r="G109" s="10"/>
      <c r="I109" s="10"/>
      <c r="J109" s="10"/>
      <c r="K109" s="130"/>
      <c r="L109" s="10"/>
      <c r="M109" s="10"/>
      <c r="N109" s="10"/>
      <c r="O109" s="10"/>
      <c r="P109" s="10"/>
      <c r="Q109" s="10"/>
      <c r="S109" s="10"/>
      <c r="T109" s="10"/>
      <c r="U109" s="10"/>
      <c r="W109" s="10"/>
      <c r="X109" s="10"/>
      <c r="Y109" s="10"/>
      <c r="Z109" s="10"/>
      <c r="AB109" s="112"/>
      <c r="AC109" s="112"/>
      <c r="AE109" s="10"/>
      <c r="AG109" s="38"/>
      <c r="AH109" s="38"/>
      <c r="AI109" s="10"/>
      <c r="AJ109" s="15"/>
      <c r="AK109" s="38"/>
      <c r="AL109" s="38"/>
      <c r="AM109" s="10"/>
      <c r="AN109" s="10"/>
      <c r="AP109" s="10"/>
      <c r="AQ109" s="10"/>
      <c r="AR109" s="10"/>
      <c r="AS109" s="10"/>
      <c r="AT109" s="10"/>
      <c r="AU109" s="10"/>
      <c r="AV109" s="10"/>
      <c r="AW109" s="10"/>
      <c r="AX109" s="10"/>
      <c r="AY109" s="10"/>
      <c r="AZ109" s="10"/>
      <c r="BA109" s="10"/>
      <c r="BC109" s="10"/>
      <c r="BD109" s="10"/>
      <c r="BE109" s="10"/>
      <c r="BF109" s="10"/>
      <c r="BG109" s="10"/>
      <c r="BH109" s="10"/>
      <c r="BI109" s="10"/>
      <c r="BJ109" s="10"/>
      <c r="BK109" s="10"/>
      <c r="BL109" s="10"/>
      <c r="BM109" s="10"/>
      <c r="BN109" s="10"/>
      <c r="BP109" s="10"/>
      <c r="BQ109" s="10"/>
      <c r="BR109" s="10"/>
      <c r="BS109" s="10"/>
      <c r="BT109" s="10"/>
      <c r="BU109" s="10"/>
      <c r="BV109" s="10"/>
      <c r="BW109" s="10"/>
      <c r="BX109" s="10"/>
      <c r="BY109" s="10"/>
      <c r="BZ109" s="10"/>
      <c r="CA109" s="10"/>
      <c r="CC109" s="10"/>
      <c r="CD109" s="10"/>
      <c r="CE109" s="10"/>
      <c r="CF109" s="10"/>
      <c r="CG109" s="10"/>
      <c r="CH109" s="10"/>
      <c r="CI109" s="10"/>
      <c r="CJ109" s="10"/>
      <c r="CK109" s="10"/>
      <c r="CL109" s="10"/>
      <c r="CM109" s="10"/>
      <c r="CN109" s="10"/>
      <c r="CP109" s="10"/>
      <c r="CQ109" s="10"/>
      <c r="CR109" s="10"/>
      <c r="CS109" s="10"/>
      <c r="CT109" s="10"/>
      <c r="CU109" s="10"/>
      <c r="CV109" s="10"/>
      <c r="CW109" s="10"/>
      <c r="CX109" s="10"/>
      <c r="CY109" s="10"/>
      <c r="DA109" s="10"/>
      <c r="DB109" s="10"/>
      <c r="DC109" s="10"/>
      <c r="DD109" s="10"/>
      <c r="DE109" s="10"/>
      <c r="DF109" s="10"/>
      <c r="DG109" s="10"/>
      <c r="DH109" s="10"/>
      <c r="DI109" s="10"/>
      <c r="DJ109" s="10"/>
      <c r="DL109" s="10"/>
      <c r="DM109" s="10"/>
      <c r="DN109" s="10"/>
      <c r="DO109" s="10"/>
      <c r="DP109" s="10"/>
      <c r="DQ109" s="10"/>
      <c r="DR109" s="10"/>
      <c r="DS109" s="10"/>
      <c r="DT109" s="10"/>
      <c r="DU109" s="10"/>
      <c r="DW109" s="10"/>
      <c r="DX109" s="10"/>
      <c r="DY109" s="10"/>
      <c r="DZ109" s="10"/>
      <c r="EA109" s="10"/>
      <c r="EB109" s="10"/>
      <c r="EC109" s="10"/>
      <c r="ED109" s="10"/>
      <c r="EE109" s="10"/>
      <c r="EF109" s="10"/>
    </row>
    <row r="110" spans="3:136">
      <c r="D110" s="10"/>
      <c r="E110" s="135"/>
      <c r="F110" s="140"/>
      <c r="G110" s="10"/>
      <c r="I110" s="10"/>
      <c r="J110" s="10"/>
      <c r="K110" s="130"/>
      <c r="L110" s="10"/>
      <c r="M110" s="10"/>
      <c r="N110" s="10"/>
      <c r="O110" s="10"/>
      <c r="P110" s="10"/>
      <c r="Q110" s="10"/>
      <c r="S110" s="10"/>
      <c r="T110" s="10"/>
      <c r="U110" s="10"/>
      <c r="W110" s="10"/>
      <c r="X110" s="10"/>
      <c r="Y110" s="10"/>
      <c r="Z110" s="10"/>
      <c r="AB110" s="112"/>
      <c r="AC110" s="112"/>
      <c r="AE110" s="10"/>
      <c r="AG110" s="38"/>
      <c r="AH110" s="38"/>
      <c r="AI110" s="10"/>
      <c r="AJ110" s="15"/>
      <c r="AK110" s="38"/>
      <c r="AL110" s="38"/>
      <c r="AM110" s="10"/>
      <c r="AN110" s="10"/>
      <c r="AP110" s="10"/>
      <c r="AQ110" s="10"/>
      <c r="AR110" s="10"/>
      <c r="AS110" s="10"/>
      <c r="AT110" s="10"/>
      <c r="AU110" s="10"/>
      <c r="AV110" s="10"/>
      <c r="AW110" s="10"/>
      <c r="AX110" s="10"/>
      <c r="AY110" s="10"/>
      <c r="AZ110" s="10"/>
      <c r="BA110" s="10"/>
      <c r="BC110" s="10"/>
      <c r="BD110" s="10"/>
      <c r="BE110" s="10"/>
      <c r="BF110" s="10"/>
      <c r="BG110" s="10"/>
      <c r="BH110" s="10"/>
      <c r="BI110" s="10"/>
      <c r="BJ110" s="10"/>
      <c r="BK110" s="10"/>
      <c r="BL110" s="10"/>
      <c r="BM110" s="10"/>
      <c r="BN110" s="10"/>
      <c r="BP110" s="10"/>
      <c r="BQ110" s="10"/>
      <c r="BR110" s="10"/>
      <c r="BS110" s="10"/>
      <c r="BT110" s="10"/>
      <c r="BU110" s="10"/>
      <c r="BV110" s="10"/>
      <c r="BW110" s="10"/>
      <c r="BX110" s="10"/>
      <c r="BY110" s="10"/>
      <c r="BZ110" s="10"/>
      <c r="CA110" s="10"/>
      <c r="CC110" s="10"/>
      <c r="CD110" s="10"/>
      <c r="CE110" s="10"/>
      <c r="CF110" s="10"/>
      <c r="CG110" s="10"/>
      <c r="CH110" s="10"/>
      <c r="CI110" s="10"/>
      <c r="CJ110" s="10"/>
      <c r="CK110" s="10"/>
      <c r="CL110" s="10"/>
      <c r="CM110" s="10"/>
      <c r="CN110" s="10"/>
      <c r="CP110" s="10"/>
      <c r="CQ110" s="10"/>
      <c r="CR110" s="10"/>
      <c r="CS110" s="10"/>
      <c r="CT110" s="10"/>
      <c r="CU110" s="10"/>
      <c r="CV110" s="10"/>
      <c r="CW110" s="10"/>
      <c r="CX110" s="10"/>
      <c r="CY110" s="10"/>
      <c r="DA110" s="10"/>
      <c r="DB110" s="10"/>
      <c r="DC110" s="10"/>
      <c r="DD110" s="10"/>
      <c r="DE110" s="10"/>
      <c r="DF110" s="10"/>
      <c r="DG110" s="10"/>
      <c r="DH110" s="10"/>
      <c r="DI110" s="10"/>
      <c r="DJ110" s="10"/>
      <c r="DL110" s="10"/>
      <c r="DM110" s="10"/>
      <c r="DN110" s="10"/>
      <c r="DO110" s="10"/>
      <c r="DP110" s="10"/>
      <c r="DQ110" s="10"/>
      <c r="DR110" s="10"/>
      <c r="DS110" s="10"/>
      <c r="DT110" s="10"/>
      <c r="DU110" s="10"/>
      <c r="DW110" s="10"/>
      <c r="DX110" s="10"/>
      <c r="DY110" s="10"/>
      <c r="DZ110" s="10"/>
      <c r="EA110" s="10"/>
      <c r="EB110" s="10"/>
      <c r="EC110" s="10"/>
      <c r="ED110" s="10"/>
      <c r="EE110" s="10"/>
      <c r="EF110" s="10"/>
    </row>
    <row r="111" spans="3:136">
      <c r="D111" s="10"/>
      <c r="E111" s="135"/>
      <c r="F111" s="140"/>
      <c r="G111" s="10"/>
      <c r="I111" s="10"/>
      <c r="J111" s="10"/>
      <c r="K111" s="130"/>
      <c r="L111" s="10"/>
      <c r="M111" s="10"/>
      <c r="N111" s="10"/>
      <c r="O111" s="10"/>
      <c r="P111" s="10"/>
      <c r="Q111" s="10"/>
      <c r="S111" s="10"/>
      <c r="T111" s="10"/>
      <c r="U111" s="10"/>
      <c r="W111" s="10"/>
      <c r="X111" s="10"/>
      <c r="Y111" s="10"/>
      <c r="Z111" s="10"/>
      <c r="AB111" s="112"/>
      <c r="AC111" s="112"/>
      <c r="AE111" s="10"/>
      <c r="AG111" s="38"/>
      <c r="AH111" s="38"/>
      <c r="AI111" s="10"/>
      <c r="AJ111" s="15"/>
      <c r="AK111" s="38"/>
      <c r="AL111" s="38"/>
      <c r="AM111" s="10"/>
      <c r="AN111" s="10"/>
      <c r="AP111" s="10"/>
      <c r="AQ111" s="10"/>
      <c r="AR111" s="10"/>
      <c r="AS111" s="10"/>
      <c r="AT111" s="10"/>
      <c r="AU111" s="10"/>
      <c r="AV111" s="10"/>
      <c r="AW111" s="10"/>
      <c r="AX111" s="10"/>
      <c r="AY111" s="10"/>
      <c r="AZ111" s="10"/>
      <c r="BA111" s="10"/>
      <c r="BC111" s="10"/>
      <c r="BD111" s="10"/>
      <c r="BE111" s="10"/>
      <c r="BF111" s="10"/>
      <c r="BG111" s="10"/>
      <c r="BH111" s="10"/>
      <c r="BI111" s="10"/>
      <c r="BJ111" s="10"/>
      <c r="BK111" s="10"/>
      <c r="BL111" s="10"/>
      <c r="BM111" s="10"/>
      <c r="BN111" s="10"/>
      <c r="BP111" s="10"/>
      <c r="BQ111" s="10"/>
      <c r="BR111" s="10"/>
      <c r="BS111" s="10"/>
      <c r="BT111" s="10"/>
      <c r="BU111" s="10"/>
      <c r="BV111" s="10"/>
      <c r="BW111" s="10"/>
      <c r="BX111" s="10"/>
      <c r="BY111" s="10"/>
      <c r="BZ111" s="10"/>
      <c r="CA111" s="10"/>
      <c r="CC111" s="10"/>
      <c r="CD111" s="10"/>
      <c r="CE111" s="10"/>
      <c r="CF111" s="10"/>
      <c r="CG111" s="10"/>
      <c r="CH111" s="10"/>
      <c r="CI111" s="10"/>
      <c r="CJ111" s="10"/>
      <c r="CK111" s="10"/>
      <c r="CL111" s="10"/>
      <c r="CM111" s="10"/>
      <c r="CN111" s="10"/>
      <c r="CP111" s="10"/>
      <c r="CQ111" s="10"/>
      <c r="CR111" s="10"/>
      <c r="CS111" s="10"/>
      <c r="CT111" s="10"/>
      <c r="CU111" s="10"/>
      <c r="CV111" s="10"/>
      <c r="CW111" s="10"/>
      <c r="CX111" s="10"/>
      <c r="CY111" s="10"/>
      <c r="DA111" s="10"/>
      <c r="DB111" s="10"/>
      <c r="DC111" s="10"/>
      <c r="DD111" s="10"/>
      <c r="DE111" s="10"/>
      <c r="DF111" s="10"/>
      <c r="DG111" s="10"/>
      <c r="DH111" s="10"/>
      <c r="DI111" s="10"/>
      <c r="DJ111" s="10"/>
      <c r="DL111" s="10"/>
      <c r="DM111" s="10"/>
      <c r="DN111" s="10"/>
      <c r="DO111" s="10"/>
      <c r="DP111" s="10"/>
      <c r="DQ111" s="10"/>
      <c r="DR111" s="10"/>
      <c r="DS111" s="10"/>
      <c r="DT111" s="10"/>
      <c r="DU111" s="10"/>
      <c r="DW111" s="10"/>
      <c r="DX111" s="10"/>
      <c r="DY111" s="10"/>
      <c r="DZ111" s="10"/>
      <c r="EA111" s="10"/>
      <c r="EB111" s="10"/>
      <c r="EC111" s="10"/>
      <c r="ED111" s="10"/>
      <c r="EE111" s="10"/>
      <c r="EF111" s="10"/>
    </row>
    <row r="112" spans="3:136">
      <c r="D112" s="10"/>
      <c r="E112" s="135"/>
      <c r="F112" s="140"/>
      <c r="G112" s="10"/>
      <c r="I112" s="10"/>
      <c r="J112" s="10"/>
      <c r="K112" s="130"/>
      <c r="L112" s="10"/>
      <c r="M112" s="10"/>
      <c r="N112" s="10"/>
      <c r="O112" s="10"/>
      <c r="P112" s="10"/>
      <c r="Q112" s="10"/>
      <c r="S112" s="10"/>
      <c r="T112" s="10"/>
      <c r="U112" s="10"/>
      <c r="W112" s="10"/>
      <c r="X112" s="10"/>
      <c r="Y112" s="10"/>
      <c r="Z112" s="10"/>
      <c r="AB112" s="112"/>
      <c r="AC112" s="112"/>
      <c r="AE112" s="10"/>
      <c r="AG112" s="38"/>
      <c r="AH112" s="38"/>
      <c r="AI112" s="10"/>
      <c r="AJ112" s="15"/>
      <c r="AK112" s="38"/>
      <c r="AL112" s="38"/>
      <c r="AM112" s="10"/>
      <c r="AN112" s="10"/>
      <c r="AP112" s="10"/>
      <c r="AQ112" s="10"/>
      <c r="AR112" s="10"/>
      <c r="AS112" s="10"/>
      <c r="AT112" s="10"/>
      <c r="AU112" s="10"/>
      <c r="AV112" s="10"/>
      <c r="AW112" s="10"/>
      <c r="AX112" s="10"/>
      <c r="AY112" s="10"/>
      <c r="AZ112" s="10"/>
      <c r="BA112" s="10"/>
      <c r="BC112" s="10"/>
      <c r="BD112" s="10"/>
      <c r="BE112" s="10"/>
      <c r="BF112" s="10"/>
      <c r="BG112" s="10"/>
      <c r="BH112" s="10"/>
      <c r="BI112" s="10"/>
      <c r="BJ112" s="10"/>
      <c r="BK112" s="10"/>
      <c r="BL112" s="10"/>
      <c r="BM112" s="10"/>
      <c r="BN112" s="10"/>
      <c r="BP112" s="10"/>
      <c r="BQ112" s="10"/>
      <c r="BR112" s="10"/>
      <c r="BS112" s="10"/>
      <c r="BT112" s="10"/>
      <c r="BU112" s="10"/>
      <c r="BV112" s="10"/>
      <c r="BW112" s="10"/>
      <c r="BX112" s="10"/>
      <c r="BY112" s="10"/>
      <c r="BZ112" s="10"/>
      <c r="CA112" s="10"/>
      <c r="CC112" s="10"/>
      <c r="CD112" s="10"/>
      <c r="CE112" s="10"/>
      <c r="CF112" s="10"/>
      <c r="CG112" s="10"/>
      <c r="CH112" s="10"/>
      <c r="CI112" s="10"/>
      <c r="CJ112" s="10"/>
      <c r="CK112" s="10"/>
      <c r="CL112" s="10"/>
      <c r="CM112" s="10"/>
      <c r="CN112" s="10"/>
      <c r="CP112" s="10"/>
      <c r="CQ112" s="10"/>
      <c r="CR112" s="10"/>
      <c r="CS112" s="10"/>
      <c r="CT112" s="10"/>
      <c r="CU112" s="10"/>
      <c r="CV112" s="10"/>
      <c r="CW112" s="10"/>
      <c r="CX112" s="10"/>
      <c r="CY112" s="10"/>
      <c r="DA112" s="10"/>
      <c r="DB112" s="10"/>
      <c r="DC112" s="10"/>
      <c r="DD112" s="10"/>
      <c r="DE112" s="10"/>
      <c r="DF112" s="10"/>
      <c r="DG112" s="10"/>
      <c r="DH112" s="10"/>
      <c r="DI112" s="10"/>
      <c r="DJ112" s="10"/>
      <c r="DL112" s="10"/>
      <c r="DM112" s="10"/>
      <c r="DN112" s="10"/>
      <c r="DO112" s="10"/>
      <c r="DP112" s="10"/>
      <c r="DQ112" s="10"/>
      <c r="DR112" s="10"/>
      <c r="DS112" s="10"/>
      <c r="DT112" s="10"/>
      <c r="DU112" s="10"/>
      <c r="DW112" s="10"/>
      <c r="DX112" s="10"/>
      <c r="DY112" s="10"/>
      <c r="DZ112" s="10"/>
      <c r="EA112" s="10"/>
      <c r="EB112" s="10"/>
      <c r="EC112" s="10"/>
      <c r="ED112" s="10"/>
      <c r="EE112" s="10"/>
      <c r="EF112" s="10"/>
    </row>
    <row r="113" spans="4:136">
      <c r="D113" s="10"/>
      <c r="E113" s="135"/>
      <c r="F113" s="140"/>
      <c r="G113" s="10"/>
      <c r="I113" s="10"/>
      <c r="J113" s="10"/>
      <c r="K113" s="130"/>
      <c r="L113" s="10"/>
      <c r="M113" s="10"/>
      <c r="N113" s="10"/>
      <c r="O113" s="10"/>
      <c r="P113" s="10"/>
      <c r="Q113" s="10"/>
      <c r="S113" s="10"/>
      <c r="T113" s="10"/>
      <c r="U113" s="10"/>
      <c r="W113" s="10"/>
      <c r="X113" s="10"/>
      <c r="Y113" s="10"/>
      <c r="Z113" s="10"/>
      <c r="AB113" s="112"/>
      <c r="AC113" s="112"/>
      <c r="AE113" s="10"/>
      <c r="AG113" s="38"/>
      <c r="AH113" s="38"/>
      <c r="AI113" s="10"/>
      <c r="AJ113" s="15"/>
      <c r="AK113" s="38"/>
      <c r="AL113" s="38"/>
      <c r="AM113" s="10"/>
      <c r="AN113" s="10"/>
      <c r="AP113" s="10"/>
      <c r="AQ113" s="10"/>
      <c r="AR113" s="10"/>
      <c r="AS113" s="10"/>
      <c r="AT113" s="10"/>
      <c r="AU113" s="10"/>
      <c r="AV113" s="10"/>
      <c r="AW113" s="10"/>
      <c r="AX113" s="10"/>
      <c r="AY113" s="10"/>
      <c r="AZ113" s="10"/>
      <c r="BA113" s="10"/>
      <c r="BC113" s="10"/>
      <c r="BD113" s="10"/>
      <c r="BE113" s="10"/>
      <c r="BF113" s="10"/>
      <c r="BG113" s="10"/>
      <c r="BH113" s="10"/>
      <c r="BI113" s="10"/>
      <c r="BJ113" s="10"/>
      <c r="BK113" s="10"/>
      <c r="BL113" s="10"/>
      <c r="BM113" s="10"/>
      <c r="BN113" s="10"/>
      <c r="BP113" s="10"/>
      <c r="BQ113" s="10"/>
      <c r="BR113" s="10"/>
      <c r="BS113" s="10"/>
      <c r="BT113" s="10"/>
      <c r="BU113" s="10"/>
      <c r="BV113" s="10"/>
      <c r="BW113" s="10"/>
      <c r="BX113" s="10"/>
      <c r="BY113" s="10"/>
      <c r="BZ113" s="10"/>
      <c r="CA113" s="10"/>
      <c r="CC113" s="10"/>
      <c r="CD113" s="10"/>
      <c r="CE113" s="10"/>
      <c r="CF113" s="10"/>
      <c r="CG113" s="10"/>
      <c r="CH113" s="10"/>
      <c r="CI113" s="10"/>
      <c r="CJ113" s="10"/>
      <c r="CK113" s="10"/>
      <c r="CL113" s="10"/>
      <c r="CM113" s="10"/>
      <c r="CN113" s="10"/>
      <c r="CP113" s="10"/>
      <c r="CQ113" s="10"/>
      <c r="CR113" s="10"/>
      <c r="CS113" s="10"/>
      <c r="CT113" s="10"/>
      <c r="CU113" s="10"/>
      <c r="CV113" s="10"/>
      <c r="CW113" s="10"/>
      <c r="CX113" s="10"/>
      <c r="CY113" s="10"/>
      <c r="DA113" s="10"/>
      <c r="DB113" s="10"/>
      <c r="DC113" s="10"/>
      <c r="DD113" s="10"/>
      <c r="DE113" s="10"/>
      <c r="DF113" s="10"/>
      <c r="DG113" s="10"/>
      <c r="DH113" s="10"/>
      <c r="DI113" s="10"/>
      <c r="DJ113" s="10"/>
      <c r="DL113" s="10"/>
      <c r="DM113" s="10"/>
      <c r="DN113" s="10"/>
      <c r="DO113" s="10"/>
      <c r="DP113" s="10"/>
      <c r="DQ113" s="10"/>
      <c r="DR113" s="10"/>
      <c r="DS113" s="10"/>
      <c r="DT113" s="10"/>
      <c r="DU113" s="10"/>
      <c r="DW113" s="10"/>
      <c r="DX113" s="10"/>
      <c r="DY113" s="10"/>
      <c r="DZ113" s="10"/>
      <c r="EA113" s="10"/>
      <c r="EB113" s="10"/>
      <c r="EC113" s="10"/>
      <c r="ED113" s="10"/>
      <c r="EE113" s="10"/>
      <c r="EF113" s="10"/>
    </row>
    <row r="114" spans="4:136">
      <c r="D114" s="10"/>
      <c r="E114" s="135"/>
      <c r="F114" s="140"/>
      <c r="G114" s="10"/>
      <c r="I114" s="10"/>
      <c r="J114" s="10"/>
      <c r="K114" s="130"/>
      <c r="L114" s="10"/>
      <c r="M114" s="10"/>
      <c r="N114" s="10"/>
      <c r="O114" s="10"/>
      <c r="P114" s="10"/>
      <c r="Q114" s="10"/>
      <c r="S114" s="10"/>
      <c r="T114" s="10"/>
      <c r="U114" s="10"/>
      <c r="W114" s="10"/>
      <c r="X114" s="10"/>
      <c r="Y114" s="10"/>
      <c r="Z114" s="10"/>
      <c r="AB114" s="112"/>
      <c r="AC114" s="112"/>
      <c r="AE114" s="10"/>
      <c r="AG114" s="38"/>
      <c r="AH114" s="38"/>
      <c r="AI114" s="10"/>
      <c r="AJ114" s="15"/>
      <c r="AK114" s="38"/>
      <c r="AL114" s="38"/>
      <c r="AM114" s="10"/>
      <c r="AN114" s="10"/>
      <c r="AP114" s="10"/>
      <c r="AQ114" s="10"/>
      <c r="AR114" s="10"/>
      <c r="AS114" s="10"/>
      <c r="AT114" s="10"/>
      <c r="AU114" s="10"/>
      <c r="AV114" s="10"/>
      <c r="AW114" s="10"/>
      <c r="AX114" s="10"/>
      <c r="AY114" s="10"/>
      <c r="AZ114" s="10"/>
      <c r="BA114" s="10"/>
      <c r="BC114" s="10"/>
      <c r="BD114" s="10"/>
      <c r="BE114" s="10"/>
      <c r="BF114" s="10"/>
      <c r="BG114" s="10"/>
      <c r="BH114" s="10"/>
      <c r="BI114" s="10"/>
      <c r="BJ114" s="10"/>
      <c r="BK114" s="10"/>
      <c r="BL114" s="10"/>
      <c r="BM114" s="10"/>
      <c r="BN114" s="10"/>
      <c r="BP114" s="10"/>
      <c r="BQ114" s="10"/>
      <c r="BR114" s="10"/>
      <c r="BS114" s="10"/>
      <c r="BT114" s="10"/>
      <c r="BU114" s="10"/>
      <c r="BV114" s="10"/>
      <c r="BW114" s="10"/>
      <c r="BX114" s="10"/>
      <c r="BY114" s="10"/>
      <c r="BZ114" s="10"/>
      <c r="CA114" s="10"/>
      <c r="CC114" s="10"/>
      <c r="CD114" s="10"/>
      <c r="CE114" s="10"/>
      <c r="CF114" s="10"/>
      <c r="CG114" s="10"/>
      <c r="CH114" s="10"/>
      <c r="CI114" s="10"/>
      <c r="CJ114" s="10"/>
      <c r="CK114" s="10"/>
      <c r="CL114" s="10"/>
      <c r="CM114" s="10"/>
      <c r="CN114" s="10"/>
      <c r="CP114" s="10"/>
      <c r="CQ114" s="10"/>
      <c r="CR114" s="10"/>
      <c r="CS114" s="10"/>
      <c r="CT114" s="10"/>
      <c r="CU114" s="10"/>
      <c r="CV114" s="10"/>
      <c r="CW114" s="10"/>
      <c r="CX114" s="10"/>
      <c r="CY114" s="10"/>
      <c r="DA114" s="10"/>
      <c r="DB114" s="10"/>
      <c r="DC114" s="10"/>
      <c r="DD114" s="10"/>
      <c r="DE114" s="10"/>
      <c r="DF114" s="10"/>
      <c r="DG114" s="10"/>
      <c r="DH114" s="10"/>
      <c r="DI114" s="10"/>
      <c r="DJ114" s="10"/>
      <c r="DL114" s="10"/>
      <c r="DM114" s="10"/>
      <c r="DN114" s="10"/>
      <c r="DO114" s="10"/>
      <c r="DP114" s="10"/>
      <c r="DQ114" s="10"/>
      <c r="DR114" s="10"/>
      <c r="DS114" s="10"/>
      <c r="DT114" s="10"/>
      <c r="DU114" s="10"/>
      <c r="DW114" s="10"/>
      <c r="DX114" s="10"/>
      <c r="DY114" s="10"/>
      <c r="DZ114" s="10"/>
      <c r="EA114" s="10"/>
      <c r="EB114" s="10"/>
      <c r="EC114" s="10"/>
      <c r="ED114" s="10"/>
      <c r="EE114" s="10"/>
      <c r="EF114" s="10"/>
    </row>
    <row r="115" spans="4:136">
      <c r="D115" s="10"/>
      <c r="E115" s="135"/>
      <c r="F115" s="140"/>
      <c r="G115" s="10"/>
      <c r="I115" s="10"/>
      <c r="J115" s="10"/>
      <c r="K115" s="130"/>
      <c r="L115" s="10"/>
      <c r="M115" s="10"/>
      <c r="N115" s="10"/>
      <c r="O115" s="10"/>
      <c r="P115" s="10"/>
      <c r="Q115" s="10"/>
      <c r="S115" s="10"/>
      <c r="T115" s="10"/>
      <c r="U115" s="10"/>
      <c r="W115" s="10"/>
      <c r="X115" s="10"/>
      <c r="Y115" s="10"/>
      <c r="Z115" s="10"/>
      <c r="AB115" s="112"/>
      <c r="AC115" s="112"/>
      <c r="AE115" s="10"/>
      <c r="AG115" s="38"/>
      <c r="AH115" s="38"/>
      <c r="AI115" s="10"/>
      <c r="AJ115" s="15"/>
      <c r="AK115" s="38"/>
      <c r="AL115" s="38"/>
      <c r="AM115" s="10"/>
      <c r="AN115" s="10"/>
      <c r="AP115" s="10"/>
      <c r="AQ115" s="10"/>
      <c r="AR115" s="10"/>
      <c r="AS115" s="10"/>
      <c r="AT115" s="10"/>
      <c r="AU115" s="10"/>
      <c r="AV115" s="10"/>
      <c r="AW115" s="10"/>
      <c r="AX115" s="10"/>
      <c r="AY115" s="10"/>
      <c r="AZ115" s="10"/>
      <c r="BA115" s="10"/>
      <c r="BC115" s="10"/>
      <c r="BD115" s="10"/>
      <c r="BE115" s="10"/>
      <c r="BF115" s="10"/>
      <c r="BG115" s="10"/>
      <c r="BH115" s="10"/>
      <c r="BI115" s="10"/>
      <c r="BJ115" s="10"/>
      <c r="BK115" s="10"/>
      <c r="BL115" s="10"/>
      <c r="BM115" s="10"/>
      <c r="BN115" s="10"/>
      <c r="BP115" s="10"/>
      <c r="BQ115" s="10"/>
      <c r="BR115" s="10"/>
      <c r="BS115" s="10"/>
      <c r="BT115" s="10"/>
      <c r="BU115" s="10"/>
      <c r="BV115" s="10"/>
      <c r="BW115" s="10"/>
      <c r="BX115" s="10"/>
      <c r="BY115" s="10"/>
      <c r="BZ115" s="10"/>
      <c r="CA115" s="10"/>
      <c r="CC115" s="10"/>
      <c r="CD115" s="10"/>
      <c r="CE115" s="10"/>
      <c r="CF115" s="10"/>
      <c r="CG115" s="10"/>
      <c r="CH115" s="10"/>
      <c r="CI115" s="10"/>
      <c r="CJ115" s="10"/>
      <c r="CK115" s="10"/>
      <c r="CL115" s="10"/>
      <c r="CM115" s="10"/>
      <c r="CN115" s="10"/>
      <c r="CP115" s="10"/>
      <c r="CQ115" s="10"/>
      <c r="CR115" s="10"/>
      <c r="CS115" s="10"/>
      <c r="CT115" s="10"/>
      <c r="CU115" s="10"/>
      <c r="CV115" s="10"/>
      <c r="CW115" s="10"/>
      <c r="CX115" s="10"/>
      <c r="CY115" s="10"/>
      <c r="DA115" s="10"/>
      <c r="DB115" s="10"/>
      <c r="DC115" s="10"/>
      <c r="DD115" s="10"/>
      <c r="DE115" s="10"/>
      <c r="DF115" s="10"/>
      <c r="DG115" s="10"/>
      <c r="DH115" s="10"/>
      <c r="DI115" s="10"/>
      <c r="DJ115" s="10"/>
      <c r="DL115" s="10"/>
      <c r="DM115" s="10"/>
      <c r="DN115" s="10"/>
      <c r="DO115" s="10"/>
      <c r="DP115" s="10"/>
      <c r="DQ115" s="10"/>
      <c r="DR115" s="10"/>
      <c r="DS115" s="10"/>
      <c r="DT115" s="10"/>
      <c r="DU115" s="10"/>
      <c r="DW115" s="10"/>
      <c r="DX115" s="10"/>
      <c r="DY115" s="10"/>
      <c r="DZ115" s="10"/>
      <c r="EA115" s="10"/>
      <c r="EB115" s="10"/>
      <c r="EC115" s="10"/>
      <c r="ED115" s="10"/>
      <c r="EE115" s="10"/>
      <c r="EF115" s="10"/>
    </row>
    <row r="116" spans="4:136">
      <c r="D116" s="10"/>
      <c r="E116" s="135"/>
      <c r="F116" s="140"/>
      <c r="G116" s="10"/>
      <c r="I116" s="10"/>
      <c r="J116" s="10"/>
      <c r="K116" s="130"/>
      <c r="L116" s="10"/>
      <c r="M116" s="10"/>
      <c r="N116" s="10"/>
      <c r="O116" s="10"/>
      <c r="P116" s="10"/>
      <c r="Q116" s="10"/>
      <c r="S116" s="10"/>
      <c r="T116" s="10"/>
      <c r="U116" s="10"/>
      <c r="W116" s="10"/>
      <c r="X116" s="10"/>
      <c r="Y116" s="10"/>
      <c r="Z116" s="10"/>
      <c r="AB116" s="112"/>
      <c r="AC116" s="112"/>
      <c r="AE116" s="10"/>
      <c r="AG116" s="38"/>
      <c r="AH116" s="38"/>
      <c r="AI116" s="10"/>
      <c r="AJ116" s="15"/>
      <c r="AK116" s="38"/>
      <c r="AL116" s="38"/>
      <c r="AM116" s="10"/>
      <c r="AN116" s="10"/>
      <c r="AP116" s="10"/>
      <c r="AQ116" s="10"/>
      <c r="AR116" s="10"/>
      <c r="AS116" s="10"/>
      <c r="AT116" s="10"/>
      <c r="AU116" s="10"/>
      <c r="AV116" s="10"/>
      <c r="AW116" s="10"/>
      <c r="AX116" s="10"/>
      <c r="AY116" s="10"/>
      <c r="AZ116" s="10"/>
      <c r="BA116" s="10"/>
      <c r="BC116" s="10"/>
      <c r="BD116" s="10"/>
      <c r="BE116" s="10"/>
      <c r="BF116" s="10"/>
      <c r="BG116" s="10"/>
      <c r="BH116" s="10"/>
      <c r="BI116" s="10"/>
      <c r="BJ116" s="10"/>
      <c r="BK116" s="10"/>
      <c r="BL116" s="10"/>
      <c r="BM116" s="10"/>
      <c r="BN116" s="10"/>
      <c r="BP116" s="10"/>
      <c r="BQ116" s="10"/>
      <c r="BR116" s="10"/>
      <c r="BS116" s="10"/>
      <c r="BT116" s="10"/>
      <c r="BU116" s="10"/>
      <c r="BV116" s="10"/>
      <c r="BW116" s="10"/>
      <c r="BX116" s="10"/>
      <c r="BY116" s="10"/>
      <c r="BZ116" s="10"/>
      <c r="CA116" s="10"/>
      <c r="CC116" s="10"/>
      <c r="CD116" s="10"/>
      <c r="CE116" s="10"/>
      <c r="CF116" s="10"/>
      <c r="CG116" s="10"/>
      <c r="CH116" s="10"/>
      <c r="CI116" s="10"/>
      <c r="CJ116" s="10"/>
      <c r="CK116" s="10"/>
      <c r="CL116" s="10"/>
      <c r="CM116" s="10"/>
      <c r="CN116" s="10"/>
      <c r="CP116" s="10"/>
      <c r="CQ116" s="10"/>
      <c r="CR116" s="10"/>
      <c r="CS116" s="10"/>
      <c r="CT116" s="10"/>
      <c r="CU116" s="10"/>
      <c r="CV116" s="10"/>
      <c r="CW116" s="10"/>
      <c r="CX116" s="10"/>
      <c r="CY116" s="10"/>
      <c r="DA116" s="10"/>
      <c r="DB116" s="10"/>
      <c r="DC116" s="10"/>
      <c r="DD116" s="10"/>
      <c r="DE116" s="10"/>
      <c r="DF116" s="10"/>
      <c r="DG116" s="10"/>
      <c r="DH116" s="10"/>
      <c r="DI116" s="10"/>
      <c r="DJ116" s="10"/>
      <c r="DL116" s="10"/>
      <c r="DM116" s="10"/>
      <c r="DN116" s="10"/>
      <c r="DO116" s="10"/>
      <c r="DP116" s="10"/>
      <c r="DQ116" s="10"/>
      <c r="DR116" s="10"/>
      <c r="DS116" s="10"/>
      <c r="DT116" s="10"/>
      <c r="DU116" s="10"/>
      <c r="DW116" s="10"/>
      <c r="DX116" s="10"/>
      <c r="DY116" s="10"/>
      <c r="DZ116" s="10"/>
      <c r="EA116" s="10"/>
      <c r="EB116" s="10"/>
      <c r="EC116" s="10"/>
      <c r="ED116" s="10"/>
      <c r="EE116" s="10"/>
      <c r="EF116" s="10"/>
    </row>
    <row r="117" spans="4:136">
      <c r="D117" s="10"/>
      <c r="E117" s="135"/>
      <c r="F117" s="140"/>
      <c r="G117" s="10"/>
      <c r="I117" s="10"/>
      <c r="J117" s="10"/>
      <c r="K117" s="130"/>
      <c r="L117" s="10"/>
      <c r="M117" s="10"/>
      <c r="N117" s="10"/>
      <c r="O117" s="10"/>
      <c r="P117" s="10"/>
      <c r="Q117" s="10"/>
      <c r="S117" s="10"/>
      <c r="T117" s="10"/>
      <c r="U117" s="10"/>
      <c r="W117" s="10"/>
      <c r="X117" s="10"/>
      <c r="Y117" s="10"/>
      <c r="Z117" s="10"/>
      <c r="AB117" s="112"/>
      <c r="AC117" s="112"/>
      <c r="AE117" s="10"/>
      <c r="AG117" s="38"/>
      <c r="AH117" s="38"/>
      <c r="AI117" s="10"/>
      <c r="AJ117" s="15"/>
      <c r="AK117" s="38"/>
      <c r="AL117" s="38"/>
      <c r="AM117" s="10"/>
      <c r="AN117" s="10"/>
      <c r="AP117" s="10"/>
      <c r="AQ117" s="10"/>
      <c r="AR117" s="10"/>
      <c r="AS117" s="10"/>
      <c r="AT117" s="10"/>
      <c r="AU117" s="10"/>
      <c r="AV117" s="10"/>
      <c r="AW117" s="10"/>
      <c r="AX117" s="10"/>
      <c r="AY117" s="10"/>
      <c r="AZ117" s="10"/>
      <c r="BA117" s="10"/>
      <c r="BC117" s="10"/>
      <c r="BD117" s="10"/>
      <c r="BE117" s="10"/>
      <c r="BF117" s="10"/>
      <c r="BG117" s="10"/>
      <c r="BH117" s="10"/>
      <c r="BI117" s="10"/>
      <c r="BJ117" s="10"/>
      <c r="BK117" s="10"/>
      <c r="BL117" s="10"/>
      <c r="BM117" s="10"/>
      <c r="BN117" s="10"/>
      <c r="BP117" s="10"/>
      <c r="BQ117" s="10"/>
      <c r="BR117" s="10"/>
      <c r="BS117" s="10"/>
      <c r="BT117" s="10"/>
      <c r="BU117" s="10"/>
      <c r="BV117" s="10"/>
      <c r="BW117" s="10"/>
      <c r="BX117" s="10"/>
      <c r="BY117" s="10"/>
      <c r="BZ117" s="10"/>
      <c r="CA117" s="10"/>
      <c r="CC117" s="10"/>
      <c r="CD117" s="10"/>
      <c r="CE117" s="10"/>
      <c r="CF117" s="10"/>
      <c r="CG117" s="10"/>
      <c r="CH117" s="10"/>
      <c r="CI117" s="10"/>
      <c r="CJ117" s="10"/>
      <c r="CK117" s="10"/>
      <c r="CL117" s="10"/>
      <c r="CM117" s="10"/>
      <c r="CN117" s="10"/>
      <c r="CP117" s="10"/>
      <c r="CQ117" s="10"/>
      <c r="CR117" s="10"/>
      <c r="CS117" s="10"/>
      <c r="CT117" s="10"/>
      <c r="CU117" s="10"/>
      <c r="CV117" s="10"/>
      <c r="CW117" s="10"/>
      <c r="CX117" s="10"/>
      <c r="CY117" s="10"/>
      <c r="DA117" s="10"/>
      <c r="DB117" s="10"/>
      <c r="DC117" s="10"/>
      <c r="DD117" s="10"/>
      <c r="DE117" s="10"/>
      <c r="DF117" s="10"/>
      <c r="DG117" s="10"/>
      <c r="DH117" s="10"/>
      <c r="DI117" s="10"/>
      <c r="DJ117" s="10"/>
      <c r="DL117" s="10"/>
      <c r="DM117" s="10"/>
      <c r="DN117" s="10"/>
      <c r="DO117" s="10"/>
      <c r="DP117" s="10"/>
      <c r="DQ117" s="10"/>
      <c r="DR117" s="10"/>
      <c r="DS117" s="10"/>
      <c r="DT117" s="10"/>
      <c r="DU117" s="10"/>
      <c r="DW117" s="10"/>
      <c r="DX117" s="10"/>
      <c r="DY117" s="10"/>
      <c r="DZ117" s="10"/>
      <c r="EA117" s="10"/>
      <c r="EB117" s="10"/>
      <c r="EC117" s="10"/>
      <c r="ED117" s="10"/>
      <c r="EE117" s="10"/>
      <c r="EF117" s="10"/>
    </row>
    <row r="118" spans="4:136">
      <c r="D118" s="10"/>
      <c r="E118" s="135"/>
      <c r="F118" s="140"/>
      <c r="G118" s="10"/>
      <c r="I118" s="10"/>
      <c r="J118" s="10"/>
      <c r="K118" s="130"/>
      <c r="L118" s="10"/>
      <c r="M118" s="10"/>
      <c r="N118" s="10"/>
      <c r="O118" s="10"/>
      <c r="P118" s="10"/>
      <c r="Q118" s="10"/>
      <c r="S118" s="10"/>
      <c r="T118" s="10"/>
      <c r="U118" s="10"/>
      <c r="W118" s="10"/>
      <c r="X118" s="10"/>
      <c r="Y118" s="10"/>
      <c r="Z118" s="10"/>
      <c r="AB118" s="112"/>
      <c r="AC118" s="112"/>
      <c r="AE118" s="10"/>
      <c r="AG118" s="38"/>
      <c r="AH118" s="38"/>
      <c r="AI118" s="10"/>
      <c r="AJ118" s="15"/>
      <c r="AK118" s="38"/>
      <c r="AL118" s="38"/>
      <c r="AM118" s="10"/>
      <c r="AN118" s="10"/>
      <c r="AP118" s="10"/>
      <c r="AQ118" s="10"/>
      <c r="AR118" s="10"/>
      <c r="AS118" s="10"/>
      <c r="AT118" s="10"/>
      <c r="AU118" s="10"/>
      <c r="AV118" s="10"/>
      <c r="AW118" s="10"/>
      <c r="AX118" s="10"/>
      <c r="AY118" s="10"/>
      <c r="AZ118" s="10"/>
      <c r="BA118" s="10"/>
      <c r="BC118" s="10"/>
      <c r="BD118" s="10"/>
      <c r="BE118" s="10"/>
      <c r="BF118" s="10"/>
      <c r="BG118" s="10"/>
      <c r="BH118" s="10"/>
      <c r="BI118" s="10"/>
      <c r="BJ118" s="10"/>
      <c r="BK118" s="10"/>
      <c r="BL118" s="10"/>
      <c r="BM118" s="10"/>
      <c r="BN118" s="10"/>
      <c r="BP118" s="10"/>
      <c r="BQ118" s="10"/>
      <c r="BR118" s="10"/>
      <c r="BS118" s="10"/>
      <c r="BT118" s="10"/>
      <c r="BU118" s="10"/>
      <c r="BV118" s="10"/>
      <c r="BW118" s="10"/>
      <c r="BX118" s="10"/>
      <c r="BY118" s="10"/>
      <c r="BZ118" s="10"/>
      <c r="CA118" s="10"/>
      <c r="CC118" s="10"/>
      <c r="CD118" s="10"/>
      <c r="CE118" s="10"/>
      <c r="CF118" s="10"/>
      <c r="CG118" s="10"/>
      <c r="CH118" s="10"/>
      <c r="CI118" s="10"/>
      <c r="CJ118" s="10"/>
      <c r="CK118" s="10"/>
      <c r="CL118" s="10"/>
      <c r="CM118" s="10"/>
      <c r="CN118" s="10"/>
      <c r="CP118" s="10"/>
      <c r="CQ118" s="10"/>
      <c r="CR118" s="10"/>
      <c r="CS118" s="10"/>
      <c r="CT118" s="10"/>
      <c r="CU118" s="10"/>
      <c r="CV118" s="10"/>
      <c r="CW118" s="10"/>
      <c r="CX118" s="10"/>
      <c r="CY118" s="10"/>
      <c r="DA118" s="10"/>
      <c r="DB118" s="10"/>
      <c r="DC118" s="10"/>
      <c r="DD118" s="10"/>
      <c r="DE118" s="10"/>
      <c r="DF118" s="10"/>
      <c r="DG118" s="10"/>
      <c r="DH118" s="10"/>
      <c r="DI118" s="10"/>
      <c r="DJ118" s="10"/>
      <c r="DL118" s="10"/>
      <c r="DM118" s="10"/>
      <c r="DN118" s="10"/>
      <c r="DO118" s="10"/>
      <c r="DP118" s="10"/>
      <c r="DQ118" s="10"/>
      <c r="DR118" s="10"/>
      <c r="DS118" s="10"/>
      <c r="DT118" s="10"/>
      <c r="DU118" s="10"/>
      <c r="DW118" s="10"/>
      <c r="DX118" s="10"/>
      <c r="DY118" s="10"/>
      <c r="DZ118" s="10"/>
      <c r="EA118" s="10"/>
      <c r="EB118" s="10"/>
      <c r="EC118" s="10"/>
      <c r="ED118" s="10"/>
      <c r="EE118" s="10"/>
      <c r="EF118" s="10"/>
    </row>
    <row r="119" spans="4:136">
      <c r="D119" s="10"/>
      <c r="E119" s="135"/>
      <c r="F119" s="140"/>
      <c r="G119" s="10"/>
      <c r="I119" s="10"/>
      <c r="J119" s="10"/>
      <c r="K119" s="130"/>
      <c r="L119" s="10"/>
      <c r="M119" s="10"/>
      <c r="N119" s="10"/>
      <c r="O119" s="10"/>
      <c r="P119" s="10"/>
      <c r="Q119" s="10"/>
      <c r="S119" s="10"/>
      <c r="T119" s="10"/>
      <c r="U119" s="10"/>
      <c r="W119" s="10"/>
      <c r="X119" s="10"/>
      <c r="Y119" s="10"/>
      <c r="Z119" s="10"/>
      <c r="AB119" s="112"/>
      <c r="AC119" s="112"/>
      <c r="AE119" s="10"/>
      <c r="AG119" s="38"/>
      <c r="AH119" s="38"/>
      <c r="AI119" s="10"/>
      <c r="AJ119" s="15"/>
      <c r="AK119" s="38"/>
      <c r="AL119" s="38"/>
      <c r="AM119" s="10"/>
      <c r="AN119" s="10"/>
      <c r="AP119" s="10"/>
      <c r="AQ119" s="10"/>
      <c r="AR119" s="10"/>
      <c r="AS119" s="10"/>
      <c r="AT119" s="10"/>
      <c r="AU119" s="10"/>
      <c r="AV119" s="10"/>
      <c r="AW119" s="10"/>
      <c r="AX119" s="10"/>
      <c r="AY119" s="10"/>
      <c r="AZ119" s="10"/>
      <c r="BA119" s="10"/>
      <c r="BC119" s="10"/>
      <c r="BD119" s="10"/>
      <c r="BE119" s="10"/>
      <c r="BF119" s="10"/>
      <c r="BG119" s="10"/>
      <c r="BH119" s="10"/>
      <c r="BI119" s="10"/>
      <c r="BJ119" s="10"/>
      <c r="BK119" s="10"/>
      <c r="BL119" s="10"/>
      <c r="BM119" s="10"/>
      <c r="BN119" s="10"/>
      <c r="BP119" s="10"/>
      <c r="BQ119" s="10"/>
      <c r="BR119" s="10"/>
      <c r="BS119" s="10"/>
      <c r="BT119" s="10"/>
      <c r="BU119" s="10"/>
      <c r="BV119" s="10"/>
      <c r="BW119" s="10"/>
      <c r="BX119" s="10"/>
      <c r="BY119" s="10"/>
      <c r="BZ119" s="10"/>
      <c r="CA119" s="10"/>
      <c r="CC119" s="10"/>
      <c r="CD119" s="10"/>
      <c r="CE119" s="10"/>
      <c r="CF119" s="10"/>
      <c r="CG119" s="10"/>
      <c r="CH119" s="10"/>
      <c r="CI119" s="10"/>
      <c r="CJ119" s="10"/>
      <c r="CK119" s="10"/>
      <c r="CL119" s="10"/>
      <c r="CM119" s="10"/>
      <c r="CN119" s="10"/>
      <c r="CP119" s="10"/>
      <c r="CQ119" s="10"/>
      <c r="CR119" s="10"/>
      <c r="CS119" s="10"/>
      <c r="CT119" s="10"/>
      <c r="CU119" s="10"/>
      <c r="CV119" s="10"/>
      <c r="CW119" s="10"/>
      <c r="CX119" s="10"/>
      <c r="CY119" s="10"/>
      <c r="DA119" s="10"/>
      <c r="DB119" s="10"/>
      <c r="DC119" s="10"/>
      <c r="DD119" s="10"/>
      <c r="DE119" s="10"/>
      <c r="DF119" s="10"/>
      <c r="DG119" s="10"/>
      <c r="DH119" s="10"/>
      <c r="DI119" s="10"/>
      <c r="DJ119" s="10"/>
      <c r="DL119" s="10"/>
      <c r="DM119" s="10"/>
      <c r="DN119" s="10"/>
      <c r="DO119" s="10"/>
      <c r="DP119" s="10"/>
      <c r="DQ119" s="10"/>
      <c r="DR119" s="10"/>
      <c r="DS119" s="10"/>
      <c r="DT119" s="10"/>
      <c r="DU119" s="10"/>
      <c r="DW119" s="10"/>
      <c r="DX119" s="10"/>
      <c r="DY119" s="10"/>
      <c r="DZ119" s="10"/>
      <c r="EA119" s="10"/>
      <c r="EB119" s="10"/>
      <c r="EC119" s="10"/>
      <c r="ED119" s="10"/>
      <c r="EE119" s="10"/>
      <c r="EF119" s="10"/>
    </row>
    <row r="120" spans="4:136">
      <c r="D120" s="10"/>
      <c r="E120" s="135"/>
      <c r="F120" s="140"/>
      <c r="G120" s="10"/>
      <c r="I120" s="10"/>
      <c r="J120" s="10"/>
      <c r="K120" s="130"/>
      <c r="L120" s="10"/>
      <c r="M120" s="10"/>
      <c r="N120" s="10"/>
      <c r="O120" s="10"/>
      <c r="P120" s="10"/>
      <c r="Q120" s="10"/>
      <c r="S120" s="10"/>
      <c r="T120" s="10"/>
      <c r="U120" s="10"/>
      <c r="W120" s="10"/>
      <c r="X120" s="10"/>
      <c r="Y120" s="10"/>
      <c r="Z120" s="10"/>
      <c r="AB120" s="112"/>
      <c r="AC120" s="112"/>
      <c r="AE120" s="10"/>
      <c r="AG120" s="38"/>
      <c r="AH120" s="38"/>
      <c r="AI120" s="10"/>
      <c r="AJ120" s="15"/>
      <c r="AK120" s="38"/>
      <c r="AL120" s="38"/>
      <c r="AM120" s="10"/>
      <c r="AN120" s="10"/>
      <c r="AP120" s="10"/>
      <c r="AQ120" s="10"/>
      <c r="AR120" s="10"/>
      <c r="AS120" s="10"/>
      <c r="AT120" s="10"/>
      <c r="AU120" s="10"/>
      <c r="AV120" s="10"/>
      <c r="AW120" s="10"/>
      <c r="AX120" s="10"/>
      <c r="AY120" s="10"/>
      <c r="AZ120" s="10"/>
      <c r="BA120" s="10"/>
      <c r="BC120" s="10"/>
      <c r="BD120" s="10"/>
      <c r="BE120" s="10"/>
      <c r="BF120" s="10"/>
      <c r="BG120" s="10"/>
      <c r="BH120" s="10"/>
      <c r="BI120" s="10"/>
      <c r="BJ120" s="10"/>
      <c r="BK120" s="10"/>
      <c r="BL120" s="10"/>
      <c r="BM120" s="10"/>
      <c r="BN120" s="10"/>
      <c r="BP120" s="10"/>
      <c r="BQ120" s="10"/>
      <c r="BR120" s="10"/>
      <c r="BS120" s="10"/>
      <c r="BT120" s="10"/>
      <c r="BU120" s="10"/>
      <c r="BV120" s="10"/>
      <c r="BW120" s="10"/>
      <c r="BX120" s="10"/>
      <c r="BY120" s="10"/>
      <c r="BZ120" s="10"/>
      <c r="CA120" s="10"/>
      <c r="CC120" s="10"/>
      <c r="CD120" s="10"/>
      <c r="CE120" s="10"/>
      <c r="CF120" s="10"/>
      <c r="CG120" s="10"/>
      <c r="CH120" s="10"/>
      <c r="CI120" s="10"/>
      <c r="CJ120" s="10"/>
      <c r="CK120" s="10"/>
      <c r="CL120" s="10"/>
      <c r="CM120" s="10"/>
      <c r="CN120" s="10"/>
      <c r="CP120" s="10"/>
      <c r="CQ120" s="10"/>
      <c r="CR120" s="10"/>
      <c r="CS120" s="10"/>
      <c r="CT120" s="10"/>
      <c r="CU120" s="10"/>
      <c r="CV120" s="10"/>
      <c r="CW120" s="10"/>
      <c r="CX120" s="10"/>
      <c r="CY120" s="10"/>
      <c r="DA120" s="10"/>
      <c r="DB120" s="10"/>
      <c r="DC120" s="10"/>
      <c r="DD120" s="10"/>
      <c r="DE120" s="10"/>
      <c r="DF120" s="10"/>
      <c r="DG120" s="10"/>
      <c r="DH120" s="10"/>
      <c r="DI120" s="10"/>
      <c r="DJ120" s="10"/>
      <c r="DL120" s="10"/>
      <c r="DM120" s="10"/>
      <c r="DN120" s="10"/>
      <c r="DO120" s="10"/>
      <c r="DP120" s="10"/>
      <c r="DQ120" s="10"/>
      <c r="DR120" s="10"/>
      <c r="DS120" s="10"/>
      <c r="DT120" s="10"/>
      <c r="DU120" s="10"/>
      <c r="DW120" s="10"/>
      <c r="DX120" s="10"/>
      <c r="DY120" s="10"/>
      <c r="DZ120" s="10"/>
      <c r="EA120" s="10"/>
      <c r="EB120" s="10"/>
      <c r="EC120" s="10"/>
      <c r="ED120" s="10"/>
      <c r="EE120" s="10"/>
      <c r="EF120" s="10"/>
    </row>
    <row r="121" spans="4:136">
      <c r="D121" s="10"/>
      <c r="E121" s="135"/>
      <c r="F121" s="140"/>
      <c r="G121" s="10"/>
      <c r="I121" s="10"/>
      <c r="J121" s="10"/>
      <c r="K121" s="130"/>
      <c r="L121" s="10"/>
      <c r="M121" s="10"/>
      <c r="N121" s="10"/>
      <c r="O121" s="10"/>
      <c r="P121" s="10"/>
      <c r="Q121" s="10"/>
      <c r="S121" s="10"/>
      <c r="T121" s="10"/>
      <c r="U121" s="10"/>
      <c r="W121" s="10"/>
      <c r="X121" s="10"/>
      <c r="Y121" s="10"/>
      <c r="Z121" s="10"/>
      <c r="AB121" s="112"/>
      <c r="AC121" s="112"/>
      <c r="AE121" s="10"/>
      <c r="AG121" s="38"/>
      <c r="AH121" s="38"/>
      <c r="AI121" s="10"/>
      <c r="AJ121" s="15"/>
      <c r="AK121" s="38"/>
      <c r="AL121" s="38"/>
      <c r="AM121" s="10"/>
      <c r="AN121" s="10"/>
      <c r="AP121" s="10"/>
      <c r="AQ121" s="10"/>
      <c r="AR121" s="10"/>
      <c r="AS121" s="10"/>
      <c r="AT121" s="10"/>
      <c r="AU121" s="10"/>
      <c r="AV121" s="10"/>
      <c r="AW121" s="10"/>
      <c r="AX121" s="10"/>
      <c r="AY121" s="10"/>
      <c r="AZ121" s="10"/>
      <c r="BA121" s="10"/>
      <c r="BC121" s="10"/>
      <c r="BD121" s="10"/>
      <c r="BE121" s="10"/>
      <c r="BF121" s="10"/>
      <c r="BG121" s="10"/>
      <c r="BH121" s="10"/>
      <c r="BI121" s="10"/>
      <c r="BJ121" s="10"/>
      <c r="BK121" s="10"/>
      <c r="BL121" s="10"/>
      <c r="BM121" s="10"/>
      <c r="BN121" s="10"/>
      <c r="BP121" s="10"/>
      <c r="BQ121" s="10"/>
      <c r="BR121" s="10"/>
      <c r="BS121" s="10"/>
      <c r="BT121" s="10"/>
      <c r="BU121" s="10"/>
      <c r="BV121" s="10"/>
      <c r="BW121" s="10"/>
      <c r="BX121" s="10"/>
      <c r="BY121" s="10"/>
      <c r="BZ121" s="10"/>
      <c r="CA121" s="10"/>
      <c r="CC121" s="10"/>
      <c r="CD121" s="10"/>
      <c r="CE121" s="10"/>
      <c r="CF121" s="10"/>
      <c r="CG121" s="10"/>
      <c r="CH121" s="10"/>
      <c r="CI121" s="10"/>
      <c r="CJ121" s="10"/>
      <c r="CK121" s="10"/>
      <c r="CL121" s="10"/>
      <c r="CM121" s="10"/>
      <c r="CN121" s="10"/>
      <c r="CP121" s="10"/>
      <c r="CQ121" s="10"/>
      <c r="CR121" s="10"/>
      <c r="CS121" s="10"/>
      <c r="CT121" s="10"/>
      <c r="CU121" s="10"/>
      <c r="CV121" s="10"/>
      <c r="CW121" s="10"/>
      <c r="CX121" s="10"/>
      <c r="CY121" s="10"/>
      <c r="DA121" s="10"/>
      <c r="DB121" s="10"/>
      <c r="DC121" s="10"/>
      <c r="DD121" s="10"/>
      <c r="DE121" s="10"/>
      <c r="DF121" s="10"/>
      <c r="DG121" s="10"/>
      <c r="DH121" s="10"/>
      <c r="DI121" s="10"/>
      <c r="DJ121" s="10"/>
      <c r="DL121" s="10"/>
      <c r="DM121" s="10"/>
      <c r="DN121" s="10"/>
      <c r="DO121" s="10"/>
      <c r="DP121" s="10"/>
      <c r="DQ121" s="10"/>
      <c r="DR121" s="10"/>
      <c r="DS121" s="10"/>
      <c r="DT121" s="10"/>
      <c r="DU121" s="10"/>
      <c r="DW121" s="10"/>
      <c r="DX121" s="10"/>
      <c r="DY121" s="10"/>
      <c r="DZ121" s="10"/>
      <c r="EA121" s="10"/>
      <c r="EB121" s="10"/>
      <c r="EC121" s="10"/>
      <c r="ED121" s="10"/>
      <c r="EE121" s="10"/>
      <c r="EF121" s="10"/>
    </row>
    <row r="122" spans="4:136">
      <c r="D122" s="10"/>
      <c r="E122" s="135"/>
      <c r="F122" s="140"/>
      <c r="G122" s="10"/>
      <c r="I122" s="10"/>
      <c r="J122" s="10"/>
      <c r="K122" s="130"/>
      <c r="L122" s="10"/>
      <c r="M122" s="10"/>
      <c r="N122" s="10"/>
      <c r="O122" s="10"/>
      <c r="P122" s="10"/>
      <c r="Q122" s="10"/>
      <c r="S122" s="10"/>
      <c r="T122" s="10"/>
      <c r="U122" s="10"/>
      <c r="W122" s="10"/>
      <c r="X122" s="10"/>
      <c r="Y122" s="10"/>
      <c r="Z122" s="10"/>
      <c r="AB122" s="112"/>
      <c r="AC122" s="112"/>
      <c r="AE122" s="10"/>
      <c r="AG122" s="38"/>
      <c r="AH122" s="38"/>
      <c r="AI122" s="10"/>
      <c r="AJ122" s="15"/>
      <c r="AK122" s="38"/>
      <c r="AL122" s="38"/>
      <c r="AM122" s="10"/>
      <c r="AN122" s="10"/>
      <c r="AP122" s="10"/>
      <c r="AQ122" s="10"/>
      <c r="AR122" s="10"/>
      <c r="AS122" s="10"/>
      <c r="AT122" s="10"/>
      <c r="AU122" s="10"/>
      <c r="AV122" s="10"/>
      <c r="AW122" s="10"/>
      <c r="AX122" s="10"/>
      <c r="AY122" s="10"/>
      <c r="AZ122" s="10"/>
      <c r="BA122" s="10"/>
      <c r="BC122" s="10"/>
      <c r="BD122" s="10"/>
      <c r="BE122" s="10"/>
      <c r="BF122" s="10"/>
      <c r="BG122" s="10"/>
      <c r="BH122" s="10"/>
      <c r="BI122" s="10"/>
      <c r="BJ122" s="10"/>
      <c r="BK122" s="10"/>
      <c r="BL122" s="10"/>
      <c r="BM122" s="10"/>
      <c r="BN122" s="10"/>
      <c r="BP122" s="10"/>
      <c r="BQ122" s="10"/>
      <c r="BR122" s="10"/>
      <c r="BS122" s="10"/>
      <c r="BT122" s="10"/>
      <c r="BU122" s="10"/>
      <c r="BV122" s="10"/>
      <c r="BW122" s="10"/>
      <c r="BX122" s="10"/>
      <c r="BY122" s="10"/>
      <c r="BZ122" s="10"/>
      <c r="CA122" s="10"/>
      <c r="CC122" s="10"/>
      <c r="CD122" s="10"/>
      <c r="CE122" s="10"/>
      <c r="CF122" s="10"/>
      <c r="CG122" s="10"/>
      <c r="CH122" s="10"/>
      <c r="CI122" s="10"/>
      <c r="CJ122" s="10"/>
      <c r="CK122" s="10"/>
      <c r="CL122" s="10"/>
      <c r="CM122" s="10"/>
      <c r="CN122" s="10"/>
      <c r="CP122" s="10"/>
      <c r="CQ122" s="10"/>
      <c r="CR122" s="10"/>
      <c r="CS122" s="10"/>
      <c r="CT122" s="10"/>
      <c r="CU122" s="10"/>
      <c r="CV122" s="10"/>
      <c r="CW122" s="10"/>
      <c r="CX122" s="10"/>
      <c r="CY122" s="10"/>
      <c r="DA122" s="10"/>
      <c r="DB122" s="10"/>
      <c r="DC122" s="10"/>
      <c r="DD122" s="10"/>
      <c r="DE122" s="10"/>
      <c r="DF122" s="10"/>
      <c r="DG122" s="10"/>
      <c r="DH122" s="10"/>
      <c r="DI122" s="10"/>
      <c r="DJ122" s="10"/>
      <c r="DL122" s="10"/>
      <c r="DM122" s="10"/>
      <c r="DN122" s="10"/>
      <c r="DO122" s="10"/>
      <c r="DP122" s="10"/>
      <c r="DQ122" s="10"/>
      <c r="DR122" s="10"/>
      <c r="DS122" s="10"/>
      <c r="DT122" s="10"/>
      <c r="DU122" s="10"/>
      <c r="DW122" s="10"/>
      <c r="DX122" s="10"/>
      <c r="DY122" s="10"/>
      <c r="DZ122" s="10"/>
      <c r="EA122" s="10"/>
      <c r="EB122" s="10"/>
      <c r="EC122" s="10"/>
      <c r="ED122" s="10"/>
      <c r="EE122" s="10"/>
      <c r="EF122" s="10"/>
    </row>
    <row r="123" spans="4:136">
      <c r="D123" s="10"/>
      <c r="E123" s="135"/>
      <c r="F123" s="140"/>
      <c r="G123" s="10"/>
      <c r="I123" s="10"/>
      <c r="J123" s="10"/>
      <c r="K123" s="130"/>
      <c r="L123" s="10"/>
      <c r="M123" s="10"/>
      <c r="N123" s="10"/>
      <c r="O123" s="10"/>
      <c r="P123" s="10"/>
      <c r="Q123" s="10"/>
      <c r="S123" s="10"/>
      <c r="T123" s="10"/>
      <c r="U123" s="10"/>
      <c r="W123" s="10"/>
      <c r="X123" s="10"/>
      <c r="Y123" s="10"/>
      <c r="Z123" s="10"/>
      <c r="AB123" s="112"/>
      <c r="AC123" s="112"/>
      <c r="AE123" s="10"/>
      <c r="AG123" s="38"/>
      <c r="AH123" s="38"/>
      <c r="AI123" s="10"/>
      <c r="AJ123" s="15"/>
      <c r="AK123" s="38"/>
      <c r="AL123" s="38"/>
      <c r="AM123" s="10"/>
      <c r="AN123" s="10"/>
      <c r="AP123" s="10"/>
      <c r="AQ123" s="10"/>
      <c r="AR123" s="10"/>
      <c r="AS123" s="10"/>
      <c r="AT123" s="10"/>
      <c r="AU123" s="10"/>
      <c r="AV123" s="10"/>
      <c r="AW123" s="10"/>
      <c r="AX123" s="10"/>
      <c r="AY123" s="10"/>
      <c r="AZ123" s="10"/>
      <c r="BA123" s="10"/>
      <c r="BC123" s="10"/>
      <c r="BD123" s="10"/>
      <c r="BE123" s="10"/>
      <c r="BF123" s="10"/>
      <c r="BG123" s="10"/>
      <c r="BH123" s="10"/>
      <c r="BI123" s="10"/>
      <c r="BJ123" s="10"/>
      <c r="BK123" s="10"/>
      <c r="BL123" s="10"/>
      <c r="BM123" s="10"/>
      <c r="BN123" s="10"/>
      <c r="BP123" s="10"/>
      <c r="BQ123" s="10"/>
      <c r="BR123" s="10"/>
      <c r="BS123" s="10"/>
      <c r="BT123" s="10"/>
      <c r="BU123" s="10"/>
      <c r="BV123" s="10"/>
      <c r="BW123" s="10"/>
      <c r="BX123" s="10"/>
      <c r="BY123" s="10"/>
      <c r="BZ123" s="10"/>
      <c r="CA123" s="10"/>
      <c r="CC123" s="10"/>
      <c r="CD123" s="10"/>
      <c r="CE123" s="10"/>
      <c r="CF123" s="10"/>
      <c r="CG123" s="10"/>
      <c r="CH123" s="10"/>
      <c r="CI123" s="10"/>
      <c r="CJ123" s="10"/>
      <c r="CK123" s="10"/>
      <c r="CL123" s="10"/>
      <c r="CM123" s="10"/>
      <c r="CN123" s="10"/>
      <c r="CP123" s="10"/>
      <c r="CQ123" s="10"/>
      <c r="CR123" s="10"/>
      <c r="CS123" s="10"/>
      <c r="CT123" s="10"/>
      <c r="CU123" s="10"/>
      <c r="CV123" s="10"/>
      <c r="CW123" s="10"/>
      <c r="CX123" s="10"/>
      <c r="CY123" s="10"/>
      <c r="DA123" s="10"/>
      <c r="DB123" s="10"/>
      <c r="DC123" s="10"/>
      <c r="DD123" s="10"/>
      <c r="DE123" s="10"/>
      <c r="DF123" s="10"/>
      <c r="DG123" s="10"/>
      <c r="DH123" s="10"/>
      <c r="DI123" s="10"/>
      <c r="DJ123" s="10"/>
      <c r="DL123" s="10"/>
      <c r="DM123" s="10"/>
      <c r="DN123" s="10"/>
      <c r="DO123" s="10"/>
      <c r="DP123" s="10"/>
      <c r="DQ123" s="10"/>
      <c r="DR123" s="10"/>
      <c r="DS123" s="10"/>
      <c r="DT123" s="10"/>
      <c r="DU123" s="10"/>
      <c r="DW123" s="10"/>
      <c r="DX123" s="10"/>
      <c r="DY123" s="10"/>
      <c r="DZ123" s="10"/>
      <c r="EA123" s="10"/>
      <c r="EB123" s="10"/>
      <c r="EC123" s="10"/>
      <c r="ED123" s="10"/>
      <c r="EE123" s="10"/>
      <c r="EF123" s="10"/>
    </row>
    <row r="124" spans="4:136">
      <c r="D124" s="10"/>
      <c r="E124" s="135"/>
      <c r="F124" s="140"/>
      <c r="G124" s="10"/>
      <c r="I124" s="10"/>
      <c r="J124" s="10"/>
      <c r="K124" s="130"/>
      <c r="L124" s="10"/>
      <c r="M124" s="10"/>
      <c r="N124" s="10"/>
      <c r="O124" s="10"/>
      <c r="P124" s="10"/>
      <c r="Q124" s="10"/>
      <c r="S124" s="10"/>
      <c r="T124" s="10"/>
      <c r="U124" s="10"/>
      <c r="W124" s="10"/>
      <c r="X124" s="10"/>
      <c r="Y124" s="10"/>
      <c r="Z124" s="10"/>
      <c r="AB124" s="112"/>
      <c r="AC124" s="112"/>
      <c r="AE124" s="10"/>
      <c r="AG124" s="38"/>
      <c r="AH124" s="38"/>
      <c r="AI124" s="10"/>
      <c r="AJ124" s="15"/>
      <c r="AK124" s="38"/>
      <c r="AL124" s="38"/>
      <c r="AM124" s="10"/>
      <c r="AN124" s="10"/>
      <c r="AP124" s="10"/>
      <c r="AQ124" s="10"/>
      <c r="AR124" s="10"/>
      <c r="AS124" s="10"/>
      <c r="AT124" s="10"/>
      <c r="AU124" s="10"/>
      <c r="AV124" s="10"/>
      <c r="AW124" s="10"/>
      <c r="AX124" s="10"/>
      <c r="AY124" s="10"/>
      <c r="AZ124" s="10"/>
      <c r="BA124" s="10"/>
      <c r="BC124" s="10"/>
      <c r="BD124" s="10"/>
      <c r="BE124" s="10"/>
      <c r="BF124" s="10"/>
      <c r="BG124" s="10"/>
      <c r="BH124" s="10"/>
      <c r="BI124" s="10"/>
      <c r="BJ124" s="10"/>
      <c r="BK124" s="10"/>
      <c r="BL124" s="10"/>
      <c r="BM124" s="10"/>
      <c r="BN124" s="10"/>
      <c r="BP124" s="10"/>
      <c r="BQ124" s="10"/>
      <c r="BR124" s="10"/>
      <c r="BS124" s="10"/>
      <c r="BT124" s="10"/>
      <c r="BU124" s="10"/>
      <c r="BV124" s="10"/>
      <c r="BW124" s="10"/>
      <c r="BX124" s="10"/>
      <c r="BY124" s="10"/>
      <c r="BZ124" s="10"/>
      <c r="CA124" s="10"/>
      <c r="CC124" s="10"/>
      <c r="CD124" s="10"/>
      <c r="CE124" s="10"/>
      <c r="CF124" s="10"/>
      <c r="CG124" s="10"/>
      <c r="CH124" s="10"/>
      <c r="CI124" s="10"/>
      <c r="CJ124" s="10"/>
      <c r="CK124" s="10"/>
      <c r="CL124" s="10"/>
      <c r="CM124" s="10"/>
      <c r="CN124" s="10"/>
      <c r="CP124" s="10"/>
      <c r="CQ124" s="10"/>
      <c r="CR124" s="10"/>
      <c r="CS124" s="10"/>
      <c r="CT124" s="10"/>
      <c r="CU124" s="10"/>
      <c r="CV124" s="10"/>
      <c r="CW124" s="10"/>
      <c r="CX124" s="10"/>
      <c r="CY124" s="10"/>
      <c r="DA124" s="10"/>
      <c r="DB124" s="10"/>
      <c r="DC124" s="10"/>
      <c r="DD124" s="10"/>
      <c r="DE124" s="10"/>
      <c r="DF124" s="10"/>
      <c r="DG124" s="10"/>
      <c r="DH124" s="10"/>
      <c r="DI124" s="10"/>
      <c r="DJ124" s="10"/>
      <c r="DL124" s="10"/>
      <c r="DM124" s="10"/>
      <c r="DN124" s="10"/>
      <c r="DO124" s="10"/>
      <c r="DP124" s="10"/>
      <c r="DQ124" s="10"/>
      <c r="DR124" s="10"/>
      <c r="DS124" s="10"/>
      <c r="DT124" s="10"/>
      <c r="DU124" s="10"/>
      <c r="DW124" s="10"/>
      <c r="DX124" s="10"/>
      <c r="DY124" s="10"/>
      <c r="DZ124" s="10"/>
      <c r="EA124" s="10"/>
      <c r="EB124" s="10"/>
      <c r="EC124" s="10"/>
      <c r="ED124" s="10"/>
      <c r="EE124" s="10"/>
      <c r="EF124" s="10"/>
    </row>
    <row r="125" spans="4:136">
      <c r="D125" s="10"/>
      <c r="E125" s="135"/>
      <c r="F125" s="140"/>
      <c r="G125" s="10"/>
      <c r="I125" s="10"/>
      <c r="J125" s="10"/>
      <c r="K125" s="130"/>
      <c r="L125" s="10"/>
      <c r="M125" s="10"/>
      <c r="N125" s="10"/>
      <c r="O125" s="10"/>
      <c r="P125" s="10"/>
      <c r="Q125" s="10"/>
      <c r="S125" s="10"/>
      <c r="T125" s="10"/>
      <c r="U125" s="10"/>
      <c r="W125" s="10"/>
      <c r="X125" s="10"/>
      <c r="Y125" s="10"/>
      <c r="Z125" s="10"/>
      <c r="AB125" s="112"/>
      <c r="AC125" s="112"/>
      <c r="AE125" s="10"/>
      <c r="AG125" s="38"/>
      <c r="AH125" s="38"/>
      <c r="AI125" s="10"/>
      <c r="AJ125" s="15"/>
      <c r="AK125" s="38"/>
      <c r="AL125" s="38"/>
      <c r="AM125" s="10"/>
      <c r="AN125" s="10"/>
      <c r="AP125" s="10"/>
      <c r="AQ125" s="10"/>
      <c r="AR125" s="10"/>
      <c r="AS125" s="10"/>
      <c r="AT125" s="10"/>
      <c r="AU125" s="10"/>
      <c r="AV125" s="10"/>
      <c r="AW125" s="10"/>
      <c r="AX125" s="10"/>
      <c r="AY125" s="10"/>
      <c r="AZ125" s="10"/>
      <c r="BA125" s="10"/>
      <c r="BC125" s="10"/>
      <c r="BD125" s="10"/>
      <c r="BE125" s="10"/>
      <c r="BF125" s="10"/>
      <c r="BG125" s="10"/>
      <c r="BH125" s="10"/>
      <c r="BI125" s="10"/>
      <c r="BJ125" s="10"/>
      <c r="BK125" s="10"/>
      <c r="BL125" s="10"/>
      <c r="BM125" s="10"/>
      <c r="BN125" s="10"/>
      <c r="BP125" s="10"/>
      <c r="BQ125" s="10"/>
      <c r="BR125" s="10"/>
      <c r="BS125" s="10"/>
      <c r="BT125" s="10"/>
      <c r="BU125" s="10"/>
      <c r="BV125" s="10"/>
      <c r="BW125" s="10"/>
      <c r="BX125" s="10"/>
      <c r="BY125" s="10"/>
      <c r="BZ125" s="10"/>
      <c r="CA125" s="10"/>
      <c r="CC125" s="10"/>
      <c r="CD125" s="10"/>
      <c r="CE125" s="10"/>
      <c r="CF125" s="10"/>
      <c r="CG125" s="10"/>
      <c r="CH125" s="10"/>
      <c r="CI125" s="10"/>
      <c r="CJ125" s="10"/>
      <c r="CK125" s="10"/>
      <c r="CL125" s="10"/>
      <c r="CM125" s="10"/>
      <c r="CN125" s="10"/>
      <c r="CP125" s="10"/>
      <c r="CQ125" s="10"/>
      <c r="CR125" s="10"/>
      <c r="CS125" s="10"/>
      <c r="CT125" s="10"/>
      <c r="CU125" s="10"/>
      <c r="CV125" s="10"/>
      <c r="CW125" s="10"/>
      <c r="CX125" s="10"/>
      <c r="CY125" s="10"/>
      <c r="DA125" s="10"/>
      <c r="DB125" s="10"/>
      <c r="DC125" s="10"/>
      <c r="DD125" s="10"/>
      <c r="DE125" s="10"/>
      <c r="DF125" s="10"/>
      <c r="DG125" s="10"/>
      <c r="DH125" s="10"/>
      <c r="DI125" s="10"/>
      <c r="DJ125" s="10"/>
      <c r="DL125" s="10"/>
      <c r="DM125" s="10"/>
      <c r="DN125" s="10"/>
      <c r="DO125" s="10"/>
      <c r="DP125" s="10"/>
      <c r="DQ125" s="10"/>
      <c r="DR125" s="10"/>
      <c r="DS125" s="10"/>
      <c r="DT125" s="10"/>
      <c r="DU125" s="10"/>
      <c r="DW125" s="10"/>
      <c r="DX125" s="10"/>
      <c r="DY125" s="10"/>
      <c r="DZ125" s="10"/>
      <c r="EA125" s="10"/>
      <c r="EB125" s="10"/>
      <c r="EC125" s="10"/>
      <c r="ED125" s="10"/>
      <c r="EE125" s="10"/>
      <c r="EF125" s="10"/>
    </row>
    <row r="126" spans="4:136">
      <c r="D126" s="10"/>
      <c r="E126" s="135"/>
      <c r="F126" s="140"/>
      <c r="G126" s="10"/>
      <c r="I126" s="10"/>
      <c r="J126" s="10"/>
      <c r="K126" s="130"/>
      <c r="L126" s="10"/>
      <c r="M126" s="10"/>
      <c r="N126" s="10"/>
      <c r="O126" s="10"/>
      <c r="P126" s="10"/>
      <c r="Q126" s="10"/>
      <c r="S126" s="10"/>
      <c r="T126" s="10"/>
      <c r="U126" s="10"/>
      <c r="W126" s="10"/>
      <c r="X126" s="10"/>
      <c r="Y126" s="10"/>
      <c r="Z126" s="10"/>
      <c r="AB126" s="112"/>
      <c r="AC126" s="112"/>
      <c r="AE126" s="10"/>
      <c r="AG126" s="38"/>
      <c r="AH126" s="38"/>
      <c r="AI126" s="10"/>
      <c r="AJ126" s="15"/>
      <c r="AK126" s="38"/>
      <c r="AL126" s="38"/>
      <c r="AM126" s="10"/>
      <c r="AN126" s="10"/>
      <c r="AP126" s="10"/>
      <c r="AQ126" s="10"/>
      <c r="AR126" s="10"/>
      <c r="AS126" s="10"/>
      <c r="AT126" s="10"/>
      <c r="AU126" s="10"/>
      <c r="AV126" s="10"/>
      <c r="AW126" s="10"/>
      <c r="AX126" s="10"/>
      <c r="AY126" s="10"/>
      <c r="AZ126" s="10"/>
      <c r="BA126" s="10"/>
      <c r="BC126" s="10"/>
      <c r="BD126" s="10"/>
      <c r="BE126" s="10"/>
      <c r="BF126" s="10"/>
      <c r="BG126" s="10"/>
      <c r="BH126" s="10"/>
      <c r="BI126" s="10"/>
      <c r="BJ126" s="10"/>
      <c r="BK126" s="10"/>
      <c r="BL126" s="10"/>
      <c r="BM126" s="10"/>
      <c r="BN126" s="10"/>
      <c r="BP126" s="10"/>
      <c r="BQ126" s="10"/>
      <c r="BR126" s="10"/>
      <c r="BS126" s="10"/>
      <c r="BT126" s="10"/>
      <c r="BU126" s="10"/>
      <c r="BV126" s="10"/>
      <c r="BW126" s="10"/>
      <c r="BX126" s="10"/>
      <c r="BY126" s="10"/>
      <c r="BZ126" s="10"/>
      <c r="CA126" s="10"/>
      <c r="CC126" s="10"/>
      <c r="CD126" s="10"/>
      <c r="CE126" s="10"/>
      <c r="CF126" s="10"/>
      <c r="CG126" s="10"/>
      <c r="CH126" s="10"/>
      <c r="CI126" s="10"/>
      <c r="CJ126" s="10"/>
      <c r="CK126" s="10"/>
      <c r="CL126" s="10"/>
      <c r="CM126" s="10"/>
      <c r="CN126" s="10"/>
      <c r="CP126" s="10"/>
      <c r="CQ126" s="10"/>
      <c r="CR126" s="10"/>
      <c r="CS126" s="10"/>
      <c r="CT126" s="10"/>
      <c r="CU126" s="10"/>
      <c r="CV126" s="10"/>
      <c r="CW126" s="10"/>
      <c r="CX126" s="10"/>
      <c r="CY126" s="10"/>
      <c r="DA126" s="10"/>
      <c r="DB126" s="10"/>
      <c r="DC126" s="10"/>
      <c r="DD126" s="10"/>
      <c r="DE126" s="10"/>
      <c r="DF126" s="10"/>
      <c r="DG126" s="10"/>
      <c r="DH126" s="10"/>
      <c r="DI126" s="10"/>
      <c r="DJ126" s="10"/>
      <c r="DL126" s="10"/>
      <c r="DM126" s="10"/>
      <c r="DN126" s="10"/>
      <c r="DO126" s="10"/>
      <c r="DP126" s="10"/>
      <c r="DQ126" s="10"/>
      <c r="DR126" s="10"/>
      <c r="DS126" s="10"/>
      <c r="DT126" s="10"/>
      <c r="DU126" s="10"/>
      <c r="DW126" s="10"/>
      <c r="DX126" s="10"/>
      <c r="DY126" s="10"/>
      <c r="DZ126" s="10"/>
      <c r="EA126" s="10"/>
      <c r="EB126" s="10"/>
      <c r="EC126" s="10"/>
      <c r="ED126" s="10"/>
      <c r="EE126" s="10"/>
      <c r="EF126" s="10"/>
    </row>
  </sheetData>
  <protectedRanges>
    <protectedRange sqref="CO41:CO398 B41:B397 C127:AO398 K47:K126 AO41:AO126 AE41:AF126 AD41:AD50 AD54 AD63 AD69:AD126 AP41:BA44 CC41:CN126 C44:J126 L41:AC126 C41:H43 AP50:BA126 B12:AF28 B29:H40 K29:K45 L29:AF40 AO12:BA40 BC12:BN126 DW12:EF126 CC12:CY40 DA12:DJ126 BP12:CA126 I29:J43 CP41:CY126 DL12:DU126" name="Range2"/>
    <protectedRange sqref="AG12:AN126" name="Range1_1"/>
  </protectedRanges>
  <autoFilter ref="I6:Q43" xr:uid="{00000000-0001-0000-0300-000000000000}"/>
  <mergeCells count="15">
    <mergeCell ref="AB5:AC5"/>
    <mergeCell ref="DW5:EF5"/>
    <mergeCell ref="AG5:AN5"/>
    <mergeCell ref="CP5:CY5"/>
    <mergeCell ref="DA5:DJ5"/>
    <mergeCell ref="DL5:DU5"/>
    <mergeCell ref="AP5:BA5"/>
    <mergeCell ref="BC5:BN5"/>
    <mergeCell ref="BP5:CA5"/>
    <mergeCell ref="CC5:CN5"/>
    <mergeCell ref="B2:T2"/>
    <mergeCell ref="D5:G5"/>
    <mergeCell ref="S5:U5"/>
    <mergeCell ref="W5:Z5"/>
    <mergeCell ref="I5:Q5"/>
  </mergeCells>
  <phoneticPr fontId="31" type="noConversion"/>
  <dataValidations count="1">
    <dataValidation type="whole" allowBlank="1" showInputMessage="1" showErrorMessage="1" sqref="AC44:AC126" xr:uid="{00000000-0002-0000-0300-000000000000}">
      <formula1>0</formula1>
      <formula2>1000000</formula2>
    </dataValidation>
  </dataValidations>
  <pageMargins left="0.70866141732283472" right="0.70866141732283472" top="0.74803149606299213" bottom="0.74803149606299213" header="0.31496062992125984" footer="0.31496062992125984"/>
  <pageSetup paperSize="8" scale="78" fitToWidth="6" fitToHeight="0" orientation="landscape" r:id="rId1"/>
  <legacyDrawing r:id="rId2"/>
  <extLst>
    <ext xmlns:x14="http://schemas.microsoft.com/office/spreadsheetml/2009/9/main" uri="{CCE6A557-97BC-4b89-ADB6-D9C93CAAB3DF}">
      <x14:dataValidations xmlns:xm="http://schemas.microsoft.com/office/excel/2006/main" count="6">
        <x14:dataValidation type="list" allowBlank="1" showInputMessage="1" showErrorMessage="1" xr:uid="{00000000-0002-0000-0300-000001000000}">
          <x14:formula1>
            <xm:f>Dropdowns!$C$4:$C$5</xm:f>
          </x14:formula1>
          <xm:sqref>T12:U126 M12:M126 O12:O126 W12:Y126</xm:sqref>
        </x14:dataValidation>
        <x14:dataValidation type="list" allowBlank="1" showInputMessage="1" showErrorMessage="1" xr:uid="{00000000-0002-0000-0300-000002000000}">
          <x14:formula1>
            <xm:f>Dropdowns!$C$4:$C$6</xm:f>
          </x14:formula1>
          <xm:sqref>Z12:Z126</xm:sqref>
        </x14:dataValidation>
        <x14:dataValidation type="list" allowBlank="1" showInputMessage="1" showErrorMessage="1" xr:uid="{00000000-0002-0000-0300-000003000000}">
          <x14:formula1>
            <xm:f>Dropdowns!$B$4:$B$5</xm:f>
          </x14:formula1>
          <xm:sqref>L12:L126 J12:J126</xm:sqref>
        </x14:dataValidation>
        <x14:dataValidation type="list" allowBlank="1" showInputMessage="1" showErrorMessage="1" xr:uid="{00000000-0002-0000-0300-000004000000}">
          <x14:formula1>
            <xm:f>Dropdowns!$D$4:$D$8</xm:f>
          </x14:formula1>
          <xm:sqref>AJ12:AJ126 AN12:AN126</xm:sqref>
        </x14:dataValidation>
        <x14:dataValidation type="list" allowBlank="1" showInputMessage="1" showErrorMessage="1" xr:uid="{00000000-0002-0000-0300-000005000000}">
          <x14:formula1>
            <xm:f>Dropdowns!$F$4:$F$7</xm:f>
          </x14:formula1>
          <xm:sqref>Q12:Q126</xm:sqref>
        </x14:dataValidation>
        <x14:dataValidation type="list" allowBlank="1" showInputMessage="1" showErrorMessage="1" xr:uid="{00000000-0002-0000-0300-000006000000}">
          <x14:formula1>
            <xm:f>Dropdowns!$E$4:$E$7</xm:f>
          </x14:formula1>
          <xm:sqref>P12:P126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pageSetUpPr fitToPage="1"/>
  </sheetPr>
  <dimension ref="B1:P105"/>
  <sheetViews>
    <sheetView showGridLines="0" topLeftCell="A9" zoomScale="80" zoomScaleNormal="80" workbookViewId="0">
      <selection activeCell="B11" sqref="B11"/>
    </sheetView>
  </sheetViews>
  <sheetFormatPr defaultRowHeight="14.25"/>
  <cols>
    <col min="1" max="1" width="3" customWidth="1"/>
    <col min="2" max="2" width="22.75" customWidth="1"/>
    <col min="3" max="3" width="3.5" customWidth="1"/>
    <col min="4" max="4" width="16.875" customWidth="1"/>
    <col min="5" max="5" width="74.375" style="1" bestFit="1" customWidth="1"/>
    <col min="6" max="6" width="3.5" customWidth="1"/>
    <col min="7" max="7" width="30.75" customWidth="1"/>
    <col min="8" max="8" width="19" customWidth="1"/>
    <col min="9" max="9" width="3.5" customWidth="1"/>
    <col min="10" max="11" width="18.25" customWidth="1"/>
    <col min="12" max="12" width="22.25" customWidth="1"/>
    <col min="13" max="13" width="37.25" customWidth="1"/>
  </cols>
  <sheetData>
    <row r="1" spans="2:16" ht="33.6" customHeight="1">
      <c r="B1" s="8" t="s">
        <v>936</v>
      </c>
      <c r="C1" s="8"/>
      <c r="D1" s="8"/>
      <c r="E1" s="8"/>
      <c r="F1" s="8"/>
      <c r="G1" s="8" t="s">
        <v>937</v>
      </c>
      <c r="H1" s="8"/>
      <c r="I1" s="8"/>
      <c r="J1" s="8" t="str">
        <f>'Contact information'!C6</f>
        <v xml:space="preserve">Southern Water  </v>
      </c>
      <c r="K1" s="8"/>
      <c r="L1" s="8"/>
      <c r="M1" s="8"/>
    </row>
    <row r="2" spans="2:16" ht="107.25" customHeight="1" thickBot="1">
      <c r="B2" s="163" t="s">
        <v>938</v>
      </c>
      <c r="C2" s="163"/>
      <c r="D2" s="163"/>
      <c r="E2" s="163"/>
      <c r="F2" s="163"/>
      <c r="G2" s="163"/>
      <c r="H2" s="163"/>
      <c r="I2" s="163"/>
      <c r="J2" s="163"/>
      <c r="K2" s="163"/>
      <c r="L2" s="8"/>
      <c r="M2" s="8"/>
    </row>
    <row r="3" spans="2:16" ht="85.15" customHeight="1">
      <c r="B3" s="11" t="s">
        <v>22</v>
      </c>
      <c r="D3" s="171"/>
      <c r="E3" s="172"/>
      <c r="F3" s="172"/>
      <c r="G3" s="172"/>
      <c r="H3" s="172"/>
      <c r="I3" s="172"/>
      <c r="J3" s="172"/>
      <c r="K3" s="172"/>
      <c r="L3" s="172"/>
      <c r="M3" s="173"/>
    </row>
    <row r="4" spans="2:16" ht="15" customHeight="1" thickBot="1">
      <c r="E4"/>
    </row>
    <row r="5" spans="2:16" ht="22.9" customHeight="1" thickBot="1">
      <c r="D5" s="158" t="s">
        <v>23</v>
      </c>
      <c r="E5" s="160"/>
      <c r="G5" s="158" t="s">
        <v>939</v>
      </c>
      <c r="H5" s="160"/>
      <c r="J5" s="158" t="s">
        <v>940</v>
      </c>
      <c r="K5" s="159"/>
      <c r="L5" s="159"/>
      <c r="M5" s="160"/>
    </row>
    <row r="6" spans="2:16" ht="22.15" customHeight="1" thickBot="1">
      <c r="B6" s="11" t="s">
        <v>28</v>
      </c>
      <c r="D6" s="11">
        <v>1</v>
      </c>
      <c r="E6" s="11">
        <v>2</v>
      </c>
      <c r="G6" s="11">
        <v>1</v>
      </c>
      <c r="H6" s="11">
        <v>2</v>
      </c>
      <c r="J6" s="11">
        <v>1</v>
      </c>
      <c r="K6" s="11">
        <v>2</v>
      </c>
      <c r="L6" s="11">
        <v>3</v>
      </c>
      <c r="M6" s="11">
        <v>4</v>
      </c>
    </row>
    <row r="7" spans="2:16" s="44" customFormat="1">
      <c r="B7" s="11" t="s">
        <v>29</v>
      </c>
      <c r="D7" s="48" t="s">
        <v>941</v>
      </c>
      <c r="E7" s="48" t="s">
        <v>942</v>
      </c>
      <c r="G7" s="48" t="s">
        <v>943</v>
      </c>
      <c r="H7" s="48" t="s">
        <v>944</v>
      </c>
      <c r="J7" s="48" t="s">
        <v>945</v>
      </c>
      <c r="K7" s="48" t="s">
        <v>946</v>
      </c>
      <c r="L7" s="48" t="s">
        <v>947</v>
      </c>
      <c r="M7" s="48" t="s">
        <v>49</v>
      </c>
    </row>
    <row r="8" spans="2:16" s="52" customFormat="1" ht="71.25">
      <c r="B8" s="12" t="s">
        <v>56</v>
      </c>
      <c r="D8" s="48" t="s">
        <v>948</v>
      </c>
      <c r="E8" s="48"/>
      <c r="G8" s="48" t="s">
        <v>949</v>
      </c>
      <c r="H8" s="48" t="s">
        <v>950</v>
      </c>
      <c r="J8" s="48" t="s">
        <v>951</v>
      </c>
      <c r="K8" s="48" t="s">
        <v>951</v>
      </c>
      <c r="L8" s="48"/>
      <c r="M8" s="48" t="s">
        <v>952</v>
      </c>
    </row>
    <row r="9" spans="2:16" s="44" customFormat="1" ht="22.9" customHeight="1" thickBot="1">
      <c r="B9" s="13" t="s">
        <v>71</v>
      </c>
      <c r="D9" s="45" t="s">
        <v>72</v>
      </c>
      <c r="E9" s="45" t="s">
        <v>72</v>
      </c>
      <c r="G9" s="48" t="s">
        <v>72</v>
      </c>
      <c r="H9" s="48" t="s">
        <v>72</v>
      </c>
      <c r="J9" s="48" t="s">
        <v>72</v>
      </c>
      <c r="K9" s="48" t="s">
        <v>72</v>
      </c>
      <c r="L9" s="48" t="s">
        <v>72</v>
      </c>
      <c r="M9" s="48" t="s">
        <v>72</v>
      </c>
    </row>
    <row r="10" spans="2:16" ht="24" customHeight="1">
      <c r="E10"/>
      <c r="N10" s="1"/>
      <c r="O10" s="1"/>
      <c r="P10" s="1"/>
    </row>
    <row r="11" spans="2:16" ht="142.5" customHeight="1">
      <c r="D11" s="10" t="s">
        <v>953</v>
      </c>
      <c r="E11" s="10" t="s">
        <v>954</v>
      </c>
      <c r="G11" s="85" t="s">
        <v>955</v>
      </c>
      <c r="H11" s="85" t="s">
        <v>956</v>
      </c>
      <c r="J11" s="86">
        <v>40848</v>
      </c>
      <c r="K11" s="86">
        <v>45960</v>
      </c>
      <c r="L11" s="10" t="s">
        <v>957</v>
      </c>
      <c r="M11" s="85" t="s">
        <v>958</v>
      </c>
    </row>
    <row r="12" spans="2:16">
      <c r="D12" s="10"/>
      <c r="E12" s="10" t="s">
        <v>959</v>
      </c>
      <c r="G12" s="10" t="s">
        <v>960</v>
      </c>
      <c r="H12" s="10" t="s">
        <v>961</v>
      </c>
      <c r="J12" s="86">
        <v>44713</v>
      </c>
      <c r="K12" s="86">
        <v>45931</v>
      </c>
      <c r="L12" s="10" t="s">
        <v>962</v>
      </c>
      <c r="M12" s="10" t="s">
        <v>963</v>
      </c>
    </row>
    <row r="13" spans="2:16">
      <c r="D13" s="10"/>
      <c r="E13" s="10"/>
      <c r="G13" s="10"/>
      <c r="H13" s="10"/>
      <c r="J13" s="10"/>
      <c r="K13" s="10"/>
      <c r="L13" s="10"/>
      <c r="M13" s="10"/>
    </row>
    <row r="14" spans="2:16">
      <c r="D14" s="10"/>
      <c r="E14" s="10"/>
      <c r="G14" s="10"/>
      <c r="H14" s="10"/>
      <c r="J14" s="10"/>
      <c r="K14" s="10"/>
      <c r="L14" s="10"/>
      <c r="M14" s="10"/>
    </row>
    <row r="15" spans="2:16">
      <c r="D15" s="10"/>
      <c r="E15" s="10"/>
      <c r="G15" s="10"/>
      <c r="H15" s="10"/>
      <c r="J15" s="10"/>
      <c r="K15" s="10"/>
      <c r="L15" s="10"/>
      <c r="M15" s="10"/>
    </row>
    <row r="16" spans="2:16">
      <c r="D16" s="10"/>
      <c r="E16" s="10"/>
      <c r="G16" s="10"/>
      <c r="H16" s="10"/>
      <c r="J16" s="10"/>
      <c r="K16" s="10"/>
      <c r="L16" s="10"/>
      <c r="M16" s="10"/>
    </row>
    <row r="17" spans="4:13">
      <c r="D17" s="10"/>
      <c r="E17" s="10"/>
      <c r="G17" s="10"/>
      <c r="H17" s="10"/>
      <c r="J17" s="10"/>
      <c r="K17" s="10"/>
      <c r="L17" s="10"/>
      <c r="M17" s="10"/>
    </row>
    <row r="18" spans="4:13">
      <c r="D18" s="10"/>
      <c r="E18" s="10"/>
      <c r="G18" s="10"/>
      <c r="H18" s="10"/>
      <c r="J18" s="10"/>
      <c r="K18" s="10"/>
      <c r="L18" s="10"/>
      <c r="M18" s="10"/>
    </row>
    <row r="19" spans="4:13">
      <c r="D19" s="10"/>
      <c r="E19" s="10"/>
      <c r="G19" s="10"/>
      <c r="H19" s="10"/>
      <c r="J19" s="10"/>
      <c r="K19" s="10"/>
      <c r="L19" s="10"/>
      <c r="M19" s="10"/>
    </row>
    <row r="20" spans="4:13">
      <c r="D20" s="10"/>
      <c r="E20" s="10"/>
      <c r="G20" s="10"/>
      <c r="H20" s="10"/>
      <c r="J20" s="10"/>
      <c r="K20" s="10"/>
      <c r="L20" s="10"/>
      <c r="M20" s="10"/>
    </row>
    <row r="21" spans="4:13">
      <c r="D21" s="10"/>
      <c r="E21" s="10"/>
      <c r="G21" s="10"/>
      <c r="H21" s="10"/>
      <c r="J21" s="10"/>
      <c r="K21" s="10"/>
      <c r="L21" s="10"/>
      <c r="M21" s="10"/>
    </row>
    <row r="22" spans="4:13">
      <c r="D22" s="10"/>
      <c r="E22" s="10"/>
      <c r="G22" s="10"/>
      <c r="H22" s="10"/>
      <c r="J22" s="10"/>
      <c r="K22" s="10"/>
      <c r="L22" s="10"/>
      <c r="M22" s="10"/>
    </row>
    <row r="23" spans="4:13">
      <c r="D23" s="10"/>
      <c r="E23" s="10"/>
      <c r="G23" s="10"/>
      <c r="H23" s="10"/>
      <c r="J23" s="10"/>
      <c r="K23" s="10"/>
      <c r="L23" s="10"/>
      <c r="M23" s="10"/>
    </row>
    <row r="24" spans="4:13">
      <c r="D24" s="10"/>
      <c r="E24" s="10"/>
      <c r="G24" s="10"/>
      <c r="H24" s="10"/>
      <c r="J24" s="10"/>
      <c r="K24" s="10"/>
      <c r="L24" s="10"/>
      <c r="M24" s="10"/>
    </row>
    <row r="25" spans="4:13">
      <c r="D25" s="10"/>
      <c r="E25" s="10"/>
      <c r="G25" s="10"/>
      <c r="H25" s="10"/>
      <c r="J25" s="10"/>
      <c r="K25" s="10"/>
      <c r="L25" s="10"/>
      <c r="M25" s="10"/>
    </row>
    <row r="26" spans="4:13">
      <c r="D26" s="10"/>
      <c r="E26" s="10"/>
      <c r="G26" s="10"/>
      <c r="H26" s="10"/>
      <c r="J26" s="10"/>
      <c r="K26" s="10"/>
      <c r="L26" s="10"/>
      <c r="M26" s="10"/>
    </row>
    <row r="27" spans="4:13">
      <c r="D27" s="10"/>
      <c r="E27" s="10"/>
      <c r="G27" s="10"/>
      <c r="H27" s="10"/>
      <c r="J27" s="10"/>
      <c r="K27" s="10"/>
      <c r="L27" s="10"/>
      <c r="M27" s="10"/>
    </row>
    <row r="28" spans="4:13">
      <c r="D28" s="10"/>
      <c r="E28" s="10"/>
      <c r="G28" s="10"/>
      <c r="H28" s="10"/>
      <c r="J28" s="10"/>
      <c r="K28" s="10"/>
      <c r="L28" s="10"/>
      <c r="M28" s="10"/>
    </row>
    <row r="29" spans="4:13">
      <c r="D29" s="10"/>
      <c r="E29" s="10"/>
      <c r="G29" s="10"/>
      <c r="H29" s="10"/>
      <c r="J29" s="10"/>
      <c r="K29" s="10"/>
      <c r="L29" s="10"/>
      <c r="M29" s="10"/>
    </row>
    <row r="30" spans="4:13">
      <c r="D30" s="10"/>
      <c r="E30" s="10"/>
      <c r="G30" s="10"/>
      <c r="H30" s="10"/>
      <c r="J30" s="10"/>
      <c r="K30" s="10"/>
      <c r="L30" s="10"/>
      <c r="M30" s="10"/>
    </row>
    <row r="31" spans="4:13">
      <c r="D31" s="10"/>
      <c r="E31" s="10"/>
      <c r="G31" s="10"/>
      <c r="H31" s="10"/>
      <c r="J31" s="10"/>
      <c r="K31" s="10"/>
      <c r="L31" s="10"/>
      <c r="M31" s="10"/>
    </row>
    <row r="32" spans="4:13">
      <c r="D32" s="10"/>
      <c r="E32" s="10"/>
      <c r="G32" s="10"/>
      <c r="H32" s="10"/>
      <c r="J32" s="10"/>
      <c r="K32" s="10"/>
      <c r="L32" s="10"/>
      <c r="M32" s="10"/>
    </row>
    <row r="33" spans="4:13">
      <c r="D33" s="10"/>
      <c r="E33" s="10"/>
      <c r="G33" s="10"/>
      <c r="H33" s="10"/>
      <c r="J33" s="10"/>
      <c r="K33" s="10"/>
      <c r="L33" s="10"/>
      <c r="M33" s="10"/>
    </row>
    <row r="34" spans="4:13">
      <c r="D34" s="10"/>
      <c r="E34" s="10"/>
      <c r="G34" s="10"/>
      <c r="H34" s="10"/>
      <c r="J34" s="10"/>
      <c r="K34" s="10"/>
      <c r="L34" s="10"/>
      <c r="M34" s="10"/>
    </row>
    <row r="35" spans="4:13">
      <c r="D35" s="10"/>
      <c r="E35" s="10"/>
      <c r="G35" s="10"/>
      <c r="H35" s="10"/>
      <c r="J35" s="10"/>
      <c r="K35" s="10"/>
      <c r="L35" s="10"/>
      <c r="M35" s="10"/>
    </row>
    <row r="103" spans="3:9">
      <c r="I103" s="14"/>
    </row>
    <row r="104" spans="3:9">
      <c r="F104" s="14"/>
    </row>
    <row r="105" spans="3:9">
      <c r="C105" s="14"/>
    </row>
  </sheetData>
  <protectedRanges>
    <protectedRange sqref="B10:M1030" name="Range1"/>
  </protectedRanges>
  <mergeCells count="5">
    <mergeCell ref="G5:H5"/>
    <mergeCell ref="J5:M5"/>
    <mergeCell ref="D5:E5"/>
    <mergeCell ref="B2:K2"/>
    <mergeCell ref="D3:M3"/>
  </mergeCells>
  <pageMargins left="0.7" right="0.7" top="0.75" bottom="0.75" header="0.3" footer="0.3"/>
  <pageSetup paperSize="8" scale="74"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7"/>
    <pageSetUpPr fitToPage="1"/>
  </sheetPr>
  <dimension ref="B1:E106"/>
  <sheetViews>
    <sheetView showGridLines="0" topLeftCell="A3" zoomScale="85" zoomScaleNormal="85" workbookViewId="0">
      <selection activeCell="D80" sqref="D80"/>
    </sheetView>
  </sheetViews>
  <sheetFormatPr defaultColWidth="8.75" defaultRowHeight="15"/>
  <cols>
    <col min="1" max="3" width="8.75" style="27"/>
    <col min="4" max="4" width="41.25" style="27" customWidth="1"/>
    <col min="5" max="5" width="93.5" style="29" customWidth="1"/>
    <col min="6" max="6" width="64.375" style="27" customWidth="1"/>
    <col min="7" max="16384" width="8.75" style="27"/>
  </cols>
  <sheetData>
    <row r="1" spans="2:5" ht="25.15" customHeight="1">
      <c r="C1" s="18" t="s">
        <v>964</v>
      </c>
      <c r="D1" s="18"/>
      <c r="E1" s="26"/>
    </row>
    <row r="2" spans="2:5" ht="17.25" thickBot="1">
      <c r="D2" s="28"/>
    </row>
    <row r="3" spans="2:5" ht="32.450000000000003" customHeight="1" thickBot="1">
      <c r="B3" s="39" t="s">
        <v>965</v>
      </c>
      <c r="C3" s="39" t="s">
        <v>966</v>
      </c>
      <c r="D3" s="174" t="s">
        <v>967</v>
      </c>
      <c r="E3" s="175"/>
    </row>
    <row r="4" spans="2:5" ht="17.25" thickBot="1">
      <c r="B4" s="178" t="s">
        <v>968</v>
      </c>
      <c r="C4" s="40">
        <v>1</v>
      </c>
      <c r="D4" s="30" t="s">
        <v>30</v>
      </c>
      <c r="E4" s="31" t="s">
        <v>969</v>
      </c>
    </row>
    <row r="5" spans="2:5" ht="17.25" thickBot="1">
      <c r="B5" s="179"/>
      <c r="C5" s="40">
        <f>1+C4</f>
        <v>2</v>
      </c>
      <c r="D5" s="30" t="s">
        <v>31</v>
      </c>
      <c r="E5" s="31" t="s">
        <v>970</v>
      </c>
    </row>
    <row r="6" spans="2:5" ht="17.25" thickBot="1">
      <c r="B6" s="179"/>
      <c r="C6" s="40">
        <f>1+C5</f>
        <v>3</v>
      </c>
      <c r="D6" s="30" t="s">
        <v>32</v>
      </c>
      <c r="E6" s="31" t="s">
        <v>970</v>
      </c>
    </row>
    <row r="7" spans="2:5" ht="75.75" thickBot="1">
      <c r="B7" s="179"/>
      <c r="C7" s="40">
        <v>4</v>
      </c>
      <c r="D7" s="30" t="s">
        <v>33</v>
      </c>
      <c r="E7" s="31" t="s">
        <v>971</v>
      </c>
    </row>
    <row r="8" spans="2:5" ht="135.75" thickBot="1">
      <c r="B8" s="178" t="s">
        <v>972</v>
      </c>
      <c r="C8" s="40">
        <v>1</v>
      </c>
      <c r="D8" s="30" t="s">
        <v>973</v>
      </c>
      <c r="E8" s="31" t="s">
        <v>974</v>
      </c>
    </row>
    <row r="9" spans="2:5" ht="45.75" thickBot="1">
      <c r="B9" s="179"/>
      <c r="C9" s="40">
        <v>2</v>
      </c>
      <c r="D9" s="30" t="s">
        <v>35</v>
      </c>
      <c r="E9" s="31" t="s">
        <v>975</v>
      </c>
    </row>
    <row r="10" spans="2:5" ht="60.75" thickBot="1">
      <c r="B10" s="179"/>
      <c r="C10" s="40">
        <v>3</v>
      </c>
      <c r="D10" s="30" t="s">
        <v>36</v>
      </c>
      <c r="E10" s="31" t="s">
        <v>976</v>
      </c>
    </row>
    <row r="11" spans="2:5" ht="45.75" thickBot="1">
      <c r="B11" s="179"/>
      <c r="C11" s="40">
        <v>4</v>
      </c>
      <c r="D11" s="30" t="s">
        <v>37</v>
      </c>
      <c r="E11" s="31" t="s">
        <v>977</v>
      </c>
    </row>
    <row r="12" spans="2:5" ht="60.75" thickBot="1">
      <c r="B12" s="179"/>
      <c r="C12" s="40">
        <v>5</v>
      </c>
      <c r="D12" s="30" t="s">
        <v>38</v>
      </c>
      <c r="E12" s="31" t="s">
        <v>978</v>
      </c>
    </row>
    <row r="13" spans="2:5" ht="30.75" thickBot="1">
      <c r="B13" s="180"/>
      <c r="C13" s="40">
        <v>6</v>
      </c>
      <c r="D13" s="30" t="s">
        <v>39</v>
      </c>
      <c r="E13" s="31" t="s">
        <v>979</v>
      </c>
    </row>
    <row r="14" spans="2:5" ht="30.75" thickBot="1">
      <c r="B14" s="178" t="s">
        <v>980</v>
      </c>
      <c r="C14" s="40">
        <v>1</v>
      </c>
      <c r="D14" s="30" t="s">
        <v>40</v>
      </c>
      <c r="E14" s="31" t="s">
        <v>981</v>
      </c>
    </row>
    <row r="15" spans="2:5" ht="30.75" thickBot="1">
      <c r="B15" s="179"/>
      <c r="C15" s="40">
        <v>2</v>
      </c>
      <c r="D15" s="30" t="s">
        <v>41</v>
      </c>
      <c r="E15" s="31" t="s">
        <v>982</v>
      </c>
    </row>
    <row r="16" spans="2:5" ht="46.15" customHeight="1" thickBot="1">
      <c r="B16" s="179"/>
      <c r="C16" s="40">
        <v>3</v>
      </c>
      <c r="D16" s="30" t="s">
        <v>42</v>
      </c>
      <c r="E16" s="31" t="s">
        <v>983</v>
      </c>
    </row>
    <row r="17" spans="2:5" ht="45.75" thickBot="1">
      <c r="B17" s="179"/>
      <c r="C17" s="40">
        <v>4</v>
      </c>
      <c r="D17" s="30" t="s">
        <v>984</v>
      </c>
      <c r="E17" s="31"/>
    </row>
    <row r="18" spans="2:5" ht="45.75" thickBot="1">
      <c r="B18" s="178" t="s">
        <v>985</v>
      </c>
      <c r="C18" s="40">
        <v>1</v>
      </c>
      <c r="D18" s="30" t="s">
        <v>44</v>
      </c>
      <c r="E18" s="31" t="s">
        <v>986</v>
      </c>
    </row>
    <row r="19" spans="2:5" ht="36.75" customHeight="1" thickBot="1">
      <c r="B19" s="179"/>
      <c r="C19" s="40">
        <v>2</v>
      </c>
      <c r="D19" s="30" t="s">
        <v>45</v>
      </c>
      <c r="E19" s="31" t="s">
        <v>987</v>
      </c>
    </row>
    <row r="20" spans="2:5" ht="17.25" thickBot="1">
      <c r="B20" s="179"/>
      <c r="C20" s="40">
        <v>3</v>
      </c>
      <c r="D20" s="30" t="s">
        <v>46</v>
      </c>
      <c r="E20" s="31" t="s">
        <v>988</v>
      </c>
    </row>
    <row r="21" spans="2:5" ht="30.75" thickBot="1">
      <c r="B21" s="179"/>
      <c r="C21" s="40">
        <v>4</v>
      </c>
      <c r="D21" s="30" t="s">
        <v>989</v>
      </c>
      <c r="E21" s="31" t="s">
        <v>990</v>
      </c>
    </row>
    <row r="22" spans="2:5" ht="30.75" thickBot="1">
      <c r="B22" s="179"/>
      <c r="C22" s="40">
        <v>5</v>
      </c>
      <c r="D22" s="30" t="s">
        <v>48</v>
      </c>
      <c r="E22" s="31" t="s">
        <v>990</v>
      </c>
    </row>
    <row r="23" spans="2:5" ht="30">
      <c r="B23" s="179"/>
      <c r="C23" s="62">
        <v>6</v>
      </c>
      <c r="D23" s="30" t="s">
        <v>49</v>
      </c>
      <c r="E23" s="31" t="s">
        <v>991</v>
      </c>
    </row>
    <row r="24" spans="2:5" ht="60">
      <c r="B24" s="181" t="s">
        <v>992</v>
      </c>
      <c r="C24" s="75" t="s">
        <v>993</v>
      </c>
      <c r="D24" s="30" t="s">
        <v>994</v>
      </c>
      <c r="E24" s="31" t="s">
        <v>995</v>
      </c>
    </row>
    <row r="25" spans="2:5" ht="30">
      <c r="B25" s="181"/>
      <c r="C25" s="75" t="s">
        <v>996</v>
      </c>
      <c r="D25" s="30" t="s">
        <v>997</v>
      </c>
      <c r="E25" s="30" t="s">
        <v>998</v>
      </c>
    </row>
    <row r="26" spans="2:5" ht="30">
      <c r="B26" s="181"/>
      <c r="C26" s="75" t="s">
        <v>999</v>
      </c>
      <c r="D26" s="30" t="s">
        <v>1000</v>
      </c>
      <c r="E26" s="30" t="s">
        <v>1001</v>
      </c>
    </row>
    <row r="27" spans="2:5" ht="15" customHeight="1"/>
    <row r="28" spans="2:5" ht="15.6" customHeight="1" thickBot="1"/>
    <row r="29" spans="2:5" ht="33" customHeight="1" thickBot="1">
      <c r="B29" s="76" t="s">
        <v>965</v>
      </c>
      <c r="C29" s="39" t="s">
        <v>966</v>
      </c>
      <c r="D29" s="174" t="s">
        <v>1002</v>
      </c>
      <c r="E29" s="175"/>
    </row>
    <row r="30" spans="2:5" ht="75.75" thickBot="1">
      <c r="B30" s="178" t="s">
        <v>968</v>
      </c>
      <c r="C30" s="40">
        <v>1</v>
      </c>
      <c r="D30" s="34" t="s">
        <v>847</v>
      </c>
      <c r="E30" s="35" t="s">
        <v>1003</v>
      </c>
    </row>
    <row r="31" spans="2:5" ht="17.25" thickBot="1">
      <c r="B31" s="179"/>
      <c r="C31" s="40">
        <f>1+C30</f>
        <v>2</v>
      </c>
      <c r="D31" s="30" t="s">
        <v>848</v>
      </c>
      <c r="E31" s="31" t="s">
        <v>970</v>
      </c>
    </row>
    <row r="32" spans="2:5" ht="17.25" thickBot="1">
      <c r="B32" s="179"/>
      <c r="C32" s="40">
        <f>1+C31</f>
        <v>3</v>
      </c>
      <c r="D32" s="30" t="s">
        <v>849</v>
      </c>
      <c r="E32" s="31" t="s">
        <v>970</v>
      </c>
    </row>
    <row r="33" spans="2:5" ht="66.75" customHeight="1" thickBot="1">
      <c r="B33" s="180"/>
      <c r="C33" s="40">
        <v>4</v>
      </c>
      <c r="D33" s="30" t="s">
        <v>33</v>
      </c>
      <c r="E33" s="31" t="s">
        <v>1004</v>
      </c>
    </row>
    <row r="34" spans="2:5" ht="94.5" customHeight="1" thickBot="1">
      <c r="B34" s="178" t="s">
        <v>972</v>
      </c>
      <c r="C34" s="40">
        <v>1</v>
      </c>
      <c r="D34" s="30" t="s">
        <v>850</v>
      </c>
      <c r="E34" s="31" t="s">
        <v>1005</v>
      </c>
    </row>
    <row r="35" spans="2:5" ht="30.75" thickBot="1">
      <c r="B35" s="179"/>
      <c r="C35" s="40">
        <v>2</v>
      </c>
      <c r="D35" s="30" t="s">
        <v>851</v>
      </c>
      <c r="E35" s="31" t="s">
        <v>1006</v>
      </c>
    </row>
    <row r="36" spans="2:5" ht="30.75" thickBot="1">
      <c r="B36" s="179"/>
      <c r="C36" s="40">
        <v>3</v>
      </c>
      <c r="D36" s="30" t="s">
        <v>852</v>
      </c>
      <c r="E36" s="31" t="s">
        <v>1007</v>
      </c>
    </row>
    <row r="37" spans="2:5" ht="30.75" thickBot="1">
      <c r="B37" s="179"/>
      <c r="C37" s="40">
        <v>4</v>
      </c>
      <c r="D37" s="30" t="s">
        <v>853</v>
      </c>
      <c r="E37" s="31" t="s">
        <v>1008</v>
      </c>
    </row>
    <row r="38" spans="2:5" ht="30.75" thickBot="1">
      <c r="B38" s="179"/>
      <c r="C38" s="40">
        <v>5</v>
      </c>
      <c r="D38" s="30" t="s">
        <v>854</v>
      </c>
      <c r="E38" s="31" t="s">
        <v>1009</v>
      </c>
    </row>
    <row r="39" spans="2:5" ht="17.25" thickBot="1">
      <c r="B39" s="179"/>
      <c r="C39" s="40">
        <v>6</v>
      </c>
      <c r="D39" s="30" t="s">
        <v>855</v>
      </c>
      <c r="E39" s="31" t="s">
        <v>1010</v>
      </c>
    </row>
    <row r="40" spans="2:5" ht="45.75" thickBot="1">
      <c r="B40" s="179"/>
      <c r="C40" s="40">
        <v>7</v>
      </c>
      <c r="D40" s="30" t="s">
        <v>856</v>
      </c>
      <c r="E40" s="31" t="s">
        <v>1011</v>
      </c>
    </row>
    <row r="41" spans="2:5" ht="204.75" customHeight="1" thickBot="1">
      <c r="B41" s="179"/>
      <c r="C41" s="40">
        <v>8</v>
      </c>
      <c r="D41" s="30" t="s">
        <v>857</v>
      </c>
      <c r="E41" s="31" t="s">
        <v>1012</v>
      </c>
    </row>
    <row r="42" spans="2:5" ht="91.5" customHeight="1" thickBot="1">
      <c r="B42" s="180"/>
      <c r="C42" s="40">
        <v>9</v>
      </c>
      <c r="D42" s="77" t="s">
        <v>858</v>
      </c>
      <c r="E42" s="77" t="s">
        <v>1013</v>
      </c>
    </row>
    <row r="43" spans="2:5" ht="37.5" customHeight="1" thickBot="1">
      <c r="B43" s="178" t="s">
        <v>980</v>
      </c>
      <c r="C43" s="40">
        <v>1</v>
      </c>
      <c r="D43" s="30" t="s">
        <v>859</v>
      </c>
      <c r="E43" s="31" t="s">
        <v>1014</v>
      </c>
    </row>
    <row r="44" spans="2:5" ht="30.75" thickBot="1">
      <c r="B44" s="179"/>
      <c r="C44" s="40">
        <v>2</v>
      </c>
      <c r="D44" s="30" t="s">
        <v>860</v>
      </c>
      <c r="E44" s="31" t="s">
        <v>1015</v>
      </c>
    </row>
    <row r="45" spans="2:5" ht="30.75" thickBot="1">
      <c r="B45" s="180"/>
      <c r="C45" s="40">
        <v>3</v>
      </c>
      <c r="D45" s="30" t="s">
        <v>861</v>
      </c>
      <c r="E45" s="31" t="s">
        <v>1015</v>
      </c>
    </row>
    <row r="46" spans="2:5" ht="30.75" thickBot="1">
      <c r="B46" s="178" t="s">
        <v>985</v>
      </c>
      <c r="C46" s="40">
        <v>1</v>
      </c>
      <c r="D46" s="30" t="s">
        <v>1016</v>
      </c>
      <c r="E46" s="31" t="s">
        <v>1017</v>
      </c>
    </row>
    <row r="47" spans="2:5" ht="57" customHeight="1" thickBot="1">
      <c r="B47" s="179"/>
      <c r="C47" s="40">
        <v>2</v>
      </c>
      <c r="D47" s="30" t="s">
        <v>1018</v>
      </c>
      <c r="E47" s="31" t="s">
        <v>1019</v>
      </c>
    </row>
    <row r="48" spans="2:5" ht="133.5" customHeight="1" thickBot="1">
      <c r="B48" s="179"/>
      <c r="C48" s="40">
        <v>3</v>
      </c>
      <c r="D48" s="30" t="s">
        <v>1020</v>
      </c>
      <c r="E48" s="31" t="s">
        <v>1021</v>
      </c>
    </row>
    <row r="49" spans="2:5" ht="105.75" thickBot="1">
      <c r="B49" s="180"/>
      <c r="C49" s="40">
        <v>4</v>
      </c>
      <c r="D49" s="30" t="s">
        <v>1022</v>
      </c>
      <c r="E49" s="31" t="s">
        <v>1023</v>
      </c>
    </row>
    <row r="50" spans="2:5" ht="45.75" thickBot="1">
      <c r="B50" s="178" t="s">
        <v>1024</v>
      </c>
      <c r="C50" s="40">
        <v>1</v>
      </c>
      <c r="D50" s="78" t="s">
        <v>1025</v>
      </c>
      <c r="E50" s="77" t="s">
        <v>1026</v>
      </c>
    </row>
    <row r="51" spans="2:5" ht="60.75" thickBot="1">
      <c r="B51" s="180"/>
      <c r="C51" s="40">
        <v>2</v>
      </c>
      <c r="D51" s="78" t="s">
        <v>867</v>
      </c>
      <c r="E51" s="77" t="s">
        <v>1027</v>
      </c>
    </row>
    <row r="52" spans="2:5" ht="51" customHeight="1" thickBot="1">
      <c r="B52" s="41" t="s">
        <v>1028</v>
      </c>
      <c r="C52" s="40">
        <v>1</v>
      </c>
      <c r="D52" s="30" t="s">
        <v>1029</v>
      </c>
      <c r="E52" s="31" t="s">
        <v>868</v>
      </c>
    </row>
    <row r="53" spans="2:5" ht="75">
      <c r="B53" s="181" t="s">
        <v>1030</v>
      </c>
      <c r="C53" s="75" t="s">
        <v>1031</v>
      </c>
      <c r="D53" s="30" t="s">
        <v>994</v>
      </c>
      <c r="E53" s="31" t="s">
        <v>1032</v>
      </c>
    </row>
    <row r="54" spans="2:5" ht="99.75" customHeight="1">
      <c r="B54" s="181"/>
      <c r="C54" s="75" t="s">
        <v>1033</v>
      </c>
      <c r="D54" s="30" t="s">
        <v>1034</v>
      </c>
      <c r="E54" s="31" t="s">
        <v>1035</v>
      </c>
    </row>
    <row r="55" spans="2:5" ht="30">
      <c r="B55" s="181"/>
      <c r="C55" s="75" t="s">
        <v>1036</v>
      </c>
      <c r="D55" s="30" t="s">
        <v>997</v>
      </c>
      <c r="E55" s="30" t="s">
        <v>998</v>
      </c>
    </row>
    <row r="56" spans="2:5" ht="30.75" thickBot="1">
      <c r="B56" s="181"/>
      <c r="C56" s="75" t="s">
        <v>1037</v>
      </c>
      <c r="D56" s="30" t="s">
        <v>1038</v>
      </c>
      <c r="E56" s="30" t="s">
        <v>1039</v>
      </c>
    </row>
    <row r="57" spans="2:5" ht="180.75" thickBot="1">
      <c r="B57" s="41" t="s">
        <v>1040</v>
      </c>
      <c r="C57" s="40" t="s">
        <v>1041</v>
      </c>
      <c r="D57" s="30" t="s">
        <v>1042</v>
      </c>
      <c r="E57" s="30" t="s">
        <v>1043</v>
      </c>
    </row>
    <row r="58" spans="2:5" ht="180.75" thickBot="1">
      <c r="B58" s="41" t="s">
        <v>1044</v>
      </c>
      <c r="C58" s="40" t="s">
        <v>1041</v>
      </c>
      <c r="D58" s="30" t="s">
        <v>1045</v>
      </c>
      <c r="E58" s="30" t="s">
        <v>1046</v>
      </c>
    </row>
    <row r="59" spans="2:5" ht="180.75" thickBot="1">
      <c r="B59" s="41" t="s">
        <v>1047</v>
      </c>
      <c r="C59" s="40" t="s">
        <v>1041</v>
      </c>
      <c r="D59" s="30" t="s">
        <v>1048</v>
      </c>
      <c r="E59" s="30" t="s">
        <v>1049</v>
      </c>
    </row>
    <row r="60" spans="2:5" ht="222" customHeight="1" thickBot="1">
      <c r="B60" s="41" t="s">
        <v>1050</v>
      </c>
      <c r="C60" s="40" t="s">
        <v>1041</v>
      </c>
      <c r="D60" s="30" t="s">
        <v>1051</v>
      </c>
      <c r="E60" s="30" t="s">
        <v>1052</v>
      </c>
    </row>
    <row r="61" spans="2:5" ht="195.75" thickBot="1">
      <c r="B61" s="41" t="s">
        <v>1053</v>
      </c>
      <c r="C61" s="40" t="s">
        <v>1054</v>
      </c>
      <c r="D61" s="30" t="s">
        <v>1055</v>
      </c>
      <c r="E61" s="30" t="s">
        <v>1043</v>
      </c>
    </row>
    <row r="62" spans="2:5" ht="195.75" thickBot="1">
      <c r="B62" s="41" t="s">
        <v>1056</v>
      </c>
      <c r="C62" s="40" t="s">
        <v>1054</v>
      </c>
      <c r="D62" s="30" t="s">
        <v>1055</v>
      </c>
      <c r="E62" s="30" t="s">
        <v>1057</v>
      </c>
    </row>
    <row r="63" spans="2:5" ht="195.75" thickBot="1">
      <c r="B63" s="41" t="s">
        <v>1058</v>
      </c>
      <c r="C63" s="40" t="s">
        <v>1054</v>
      </c>
      <c r="D63" s="30" t="s">
        <v>1055</v>
      </c>
      <c r="E63" s="30" t="s">
        <v>1059</v>
      </c>
    </row>
    <row r="64" spans="2:5" ht="240" customHeight="1" thickBot="1">
      <c r="B64" s="41" t="s">
        <v>1060</v>
      </c>
      <c r="C64" s="40" t="s">
        <v>1054</v>
      </c>
      <c r="D64" s="30" t="s">
        <v>1055</v>
      </c>
      <c r="E64" s="30" t="s">
        <v>1052</v>
      </c>
    </row>
    <row r="66" spans="2:5" ht="15.75" thickBot="1"/>
    <row r="67" spans="2:5" ht="31.15" customHeight="1" thickBot="1">
      <c r="B67" s="76" t="s">
        <v>965</v>
      </c>
      <c r="C67" s="39" t="s">
        <v>966</v>
      </c>
      <c r="D67" s="174" t="s">
        <v>1061</v>
      </c>
      <c r="E67" s="175"/>
    </row>
    <row r="68" spans="2:5" ht="17.25" thickBot="1">
      <c r="B68" s="178" t="s">
        <v>968</v>
      </c>
      <c r="C68" s="40">
        <v>1</v>
      </c>
      <c r="D68" s="30" t="s">
        <v>30</v>
      </c>
      <c r="E68" s="31" t="s">
        <v>1062</v>
      </c>
    </row>
    <row r="69" spans="2:5" ht="17.25" thickBot="1">
      <c r="B69" s="179"/>
      <c r="C69" s="40">
        <f>1+C68</f>
        <v>2</v>
      </c>
      <c r="D69" s="30" t="s">
        <v>1063</v>
      </c>
      <c r="E69" s="31" t="s">
        <v>1064</v>
      </c>
    </row>
    <row r="70" spans="2:5" ht="17.25" thickBot="1">
      <c r="B70" s="179"/>
      <c r="C70" s="40">
        <f>1+C69</f>
        <v>3</v>
      </c>
      <c r="D70" s="30" t="s">
        <v>1065</v>
      </c>
      <c r="E70" s="31" t="s">
        <v>1064</v>
      </c>
    </row>
    <row r="71" spans="2:5" ht="80.25" customHeight="1" thickBot="1">
      <c r="B71" s="180"/>
      <c r="C71" s="40">
        <v>4</v>
      </c>
      <c r="D71" s="30" t="s">
        <v>33</v>
      </c>
      <c r="E71" s="31" t="s">
        <v>1004</v>
      </c>
    </row>
    <row r="72" spans="2:5" ht="249.75" customHeight="1" thickBot="1">
      <c r="B72" s="178" t="s">
        <v>972</v>
      </c>
      <c r="C72" s="40">
        <v>1</v>
      </c>
      <c r="D72" s="30" t="s">
        <v>973</v>
      </c>
      <c r="E72" s="31" t="s">
        <v>1066</v>
      </c>
    </row>
    <row r="73" spans="2:5" ht="32.25" customHeight="1" thickBot="1">
      <c r="B73" s="180"/>
      <c r="C73" s="40">
        <v>2</v>
      </c>
      <c r="D73" s="30" t="s">
        <v>39</v>
      </c>
      <c r="E73" s="31" t="s">
        <v>1067</v>
      </c>
    </row>
    <row r="74" spans="2:5" ht="34.9" customHeight="1">
      <c r="D74" s="199" t="s">
        <v>1068</v>
      </c>
      <c r="E74" s="200"/>
    </row>
    <row r="76" spans="2:5" ht="15.75" thickBot="1"/>
    <row r="77" spans="2:5" ht="29.45" customHeight="1" thickBot="1">
      <c r="D77" s="176" t="s">
        <v>39</v>
      </c>
      <c r="E77" s="177" t="s">
        <v>1069</v>
      </c>
    </row>
    <row r="78" spans="2:5">
      <c r="D78" s="30" t="s">
        <v>1070</v>
      </c>
      <c r="E78" s="36" t="s">
        <v>1071</v>
      </c>
    </row>
    <row r="79" spans="2:5">
      <c r="D79" s="30" t="s">
        <v>1072</v>
      </c>
      <c r="E79" s="36" t="s">
        <v>1073</v>
      </c>
    </row>
    <row r="80" spans="2:5" ht="30">
      <c r="D80" s="30" t="s">
        <v>1074</v>
      </c>
      <c r="E80" s="36" t="s">
        <v>1075</v>
      </c>
    </row>
    <row r="81" spans="2:5">
      <c r="D81" s="30" t="s">
        <v>248</v>
      </c>
      <c r="E81" s="36" t="s">
        <v>1076</v>
      </c>
    </row>
    <row r="82" spans="2:5">
      <c r="D82" s="30" t="s">
        <v>1077</v>
      </c>
      <c r="E82" s="36" t="s">
        <v>1078</v>
      </c>
    </row>
    <row r="83" spans="2:5" ht="15.75" thickBot="1">
      <c r="D83" s="32" t="s">
        <v>1079</v>
      </c>
      <c r="E83" s="37" t="s">
        <v>1080</v>
      </c>
    </row>
    <row r="84" spans="2:5" ht="30.6" customHeight="1" thickBot="1">
      <c r="D84" s="194" t="s">
        <v>1081</v>
      </c>
      <c r="E84" s="195"/>
    </row>
    <row r="88" spans="2:5" ht="15.75" thickBot="1"/>
    <row r="89" spans="2:5" ht="33.6" customHeight="1" thickBot="1">
      <c r="B89" s="76" t="s">
        <v>965</v>
      </c>
      <c r="C89" s="39" t="s">
        <v>966</v>
      </c>
      <c r="D89" s="197" t="s">
        <v>1082</v>
      </c>
      <c r="E89" s="198"/>
    </row>
    <row r="90" spans="2:5" ht="56.25" customHeight="1" thickBot="1">
      <c r="B90" s="178" t="s">
        <v>968</v>
      </c>
      <c r="C90" s="40">
        <v>1</v>
      </c>
      <c r="D90" s="30" t="s">
        <v>1083</v>
      </c>
      <c r="E90" s="31" t="s">
        <v>1084</v>
      </c>
    </row>
    <row r="91" spans="2:5" ht="17.25" thickBot="1">
      <c r="B91" s="180"/>
      <c r="C91" s="40">
        <f>1+C90</f>
        <v>2</v>
      </c>
      <c r="D91" s="30" t="s">
        <v>942</v>
      </c>
      <c r="E91" s="31" t="s">
        <v>1085</v>
      </c>
    </row>
    <row r="92" spans="2:5" ht="45.75" thickBot="1">
      <c r="B92" s="178" t="s">
        <v>972</v>
      </c>
      <c r="C92" s="40">
        <v>1</v>
      </c>
      <c r="D92" s="30" t="s">
        <v>943</v>
      </c>
      <c r="E92" s="31" t="s">
        <v>1086</v>
      </c>
    </row>
    <row r="93" spans="2:5" ht="69.599999999999994" customHeight="1" thickBot="1">
      <c r="B93" s="180"/>
      <c r="C93" s="40">
        <v>2</v>
      </c>
      <c r="D93" s="30" t="s">
        <v>1087</v>
      </c>
      <c r="E93" s="31" t="s">
        <v>1088</v>
      </c>
    </row>
    <row r="94" spans="2:5" ht="30.75" thickBot="1">
      <c r="B94" s="178" t="s">
        <v>980</v>
      </c>
      <c r="C94" s="40">
        <v>1</v>
      </c>
      <c r="D94" s="30" t="s">
        <v>945</v>
      </c>
      <c r="E94" s="31" t="s">
        <v>1089</v>
      </c>
    </row>
    <row r="95" spans="2:5" ht="30.75" thickBot="1">
      <c r="B95" s="179"/>
      <c r="C95" s="40">
        <v>2</v>
      </c>
      <c r="D95" s="30" t="s">
        <v>946</v>
      </c>
      <c r="E95" s="31" t="s">
        <v>1090</v>
      </c>
    </row>
    <row r="96" spans="2:5" ht="71.25" customHeight="1" thickBot="1">
      <c r="B96" s="179"/>
      <c r="C96" s="40">
        <v>3</v>
      </c>
      <c r="D96" s="30" t="s">
        <v>947</v>
      </c>
      <c r="E96" s="31" t="s">
        <v>1091</v>
      </c>
    </row>
    <row r="97" spans="2:5" ht="37.9" customHeight="1" thickBot="1">
      <c r="B97" s="180"/>
      <c r="C97" s="40">
        <v>4</v>
      </c>
      <c r="D97" s="32" t="s">
        <v>49</v>
      </c>
      <c r="E97" s="33" t="s">
        <v>1092</v>
      </c>
    </row>
    <row r="98" spans="2:5" ht="177.75" customHeight="1" thickBot="1">
      <c r="B98" s="42"/>
      <c r="C98" s="194" t="s">
        <v>1093</v>
      </c>
      <c r="D98" s="195"/>
      <c r="E98" s="196"/>
    </row>
    <row r="99" spans="2:5" ht="16.5">
      <c r="B99" s="42"/>
    </row>
    <row r="100" spans="2:5" ht="16.5">
      <c r="B100" s="42"/>
    </row>
    <row r="102" spans="2:5" ht="45" customHeight="1">
      <c r="B102" s="182" t="s">
        <v>1094</v>
      </c>
      <c r="C102" s="183"/>
      <c r="D102" s="184"/>
      <c r="E102" s="191" t="s">
        <v>1095</v>
      </c>
    </row>
    <row r="103" spans="2:5" ht="45" customHeight="1">
      <c r="B103" s="185"/>
      <c r="C103" s="186"/>
      <c r="D103" s="187"/>
      <c r="E103" s="192"/>
    </row>
    <row r="104" spans="2:5" ht="45" customHeight="1">
      <c r="B104" s="185"/>
      <c r="C104" s="186"/>
      <c r="D104" s="187"/>
      <c r="E104" s="192"/>
    </row>
    <row r="105" spans="2:5" ht="15.6" customHeight="1">
      <c r="B105" s="188"/>
      <c r="C105" s="189"/>
      <c r="D105" s="190"/>
      <c r="E105" s="193"/>
    </row>
    <row r="106" spans="2:5" ht="15.95" customHeight="1"/>
  </sheetData>
  <mergeCells count="26">
    <mergeCell ref="B102:D105"/>
    <mergeCell ref="E102:E105"/>
    <mergeCell ref="B34:B42"/>
    <mergeCell ref="B43:B45"/>
    <mergeCell ref="B46:B49"/>
    <mergeCell ref="B94:B97"/>
    <mergeCell ref="B72:B73"/>
    <mergeCell ref="B90:B91"/>
    <mergeCell ref="B92:B93"/>
    <mergeCell ref="B53:B56"/>
    <mergeCell ref="C98:E98"/>
    <mergeCell ref="D89:E89"/>
    <mergeCell ref="D84:E84"/>
    <mergeCell ref="D74:E74"/>
    <mergeCell ref="B68:B71"/>
    <mergeCell ref="B50:B51"/>
    <mergeCell ref="D3:E3"/>
    <mergeCell ref="D29:E29"/>
    <mergeCell ref="D67:E67"/>
    <mergeCell ref="D77:E77"/>
    <mergeCell ref="B14:B17"/>
    <mergeCell ref="B18:B23"/>
    <mergeCell ref="B8:B13"/>
    <mergeCell ref="B24:B26"/>
    <mergeCell ref="B4:B7"/>
    <mergeCell ref="B30:B33"/>
  </mergeCells>
  <pageMargins left="0.7" right="0.7" top="0.75" bottom="0.75" header="0.3" footer="0.3"/>
  <pageSetup paperSize="9" scale="50"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B3:F8"/>
  <sheetViews>
    <sheetView workbookViewId="0"/>
  </sheetViews>
  <sheetFormatPr defaultRowHeight="14.25"/>
  <cols>
    <col min="2" max="2" width="20.25" customWidth="1"/>
    <col min="3" max="3" width="13.375" customWidth="1"/>
    <col min="4" max="4" width="15.625" bestFit="1" customWidth="1"/>
    <col min="5" max="5" width="15.625" customWidth="1"/>
  </cols>
  <sheetData>
    <row r="3" spans="2:6" ht="15">
      <c r="B3" s="53" t="s">
        <v>1096</v>
      </c>
      <c r="C3" s="53" t="s">
        <v>64</v>
      </c>
      <c r="D3" s="53" t="s">
        <v>1097</v>
      </c>
      <c r="E3" s="53" t="s">
        <v>857</v>
      </c>
      <c r="F3" s="53" t="s">
        <v>1098</v>
      </c>
    </row>
    <row r="4" spans="2:6" ht="15">
      <c r="B4" t="s">
        <v>900</v>
      </c>
      <c r="C4" t="s">
        <v>72</v>
      </c>
      <c r="D4" s="82" t="s">
        <v>85</v>
      </c>
      <c r="E4" s="82" t="s">
        <v>1099</v>
      </c>
      <c r="F4" s="82" t="s">
        <v>1100</v>
      </c>
    </row>
    <row r="5" spans="2:6" ht="15">
      <c r="B5" t="s">
        <v>75</v>
      </c>
      <c r="C5" t="s">
        <v>83</v>
      </c>
      <c r="D5" s="82" t="s">
        <v>113</v>
      </c>
      <c r="E5" s="82" t="s">
        <v>928</v>
      </c>
      <c r="F5" s="82" t="s">
        <v>903</v>
      </c>
    </row>
    <row r="6" spans="2:6" ht="15">
      <c r="C6" t="s">
        <v>930</v>
      </c>
      <c r="D6" s="82" t="s">
        <v>80</v>
      </c>
      <c r="E6" s="82" t="s">
        <v>902</v>
      </c>
      <c r="F6" s="82" t="s">
        <v>917</v>
      </c>
    </row>
    <row r="7" spans="2:6" ht="15">
      <c r="D7" s="82" t="s">
        <v>300</v>
      </c>
      <c r="E7" s="82" t="s">
        <v>1101</v>
      </c>
      <c r="F7" s="82" t="s">
        <v>49</v>
      </c>
    </row>
    <row r="8" spans="2:6" ht="15">
      <c r="D8" s="82" t="s">
        <v>49</v>
      </c>
      <c r="E8" s="8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B4E04DE7095CDE4BA1FD568015D9E374" ma:contentTypeVersion="22" ma:contentTypeDescription="Create a new document." ma:contentTypeScope="" ma:versionID="f94415388e1b1958264a541cc0c30b3b">
  <xsd:schema xmlns:xsd="http://www.w3.org/2001/XMLSchema" xmlns:xs="http://www.w3.org/2001/XMLSchema" xmlns:p="http://schemas.microsoft.com/office/2006/metadata/properties" xmlns:ns1="http://schemas.microsoft.com/sharepoint/v3" xmlns:ns2="efa1303e-19a2-4fb9-9917-613a0cd7889c" xmlns:ns3="467d9616-768a-45ca-a056-105134acbd20" xmlns:ns4="20e4fd7e-0e4b-444b-9d25-fd4d40543be5" targetNamespace="http://schemas.microsoft.com/office/2006/metadata/properties" ma:root="true" ma:fieldsID="7ea60f56a7e681eb69a5c25a157aeefa" ns1:_="" ns2:_="" ns3:_="" ns4:_="">
    <xsd:import namespace="http://schemas.microsoft.com/sharepoint/v3"/>
    <xsd:import namespace="efa1303e-19a2-4fb9-9917-613a0cd7889c"/>
    <xsd:import namespace="467d9616-768a-45ca-a056-105134acbd20"/>
    <xsd:import namespace="20e4fd7e-0e4b-444b-9d25-fd4d40543be5"/>
    <xsd:element name="properties">
      <xsd:complexType>
        <xsd:sequence>
          <xsd:element name="documentManagement">
            <xsd:complexType>
              <xsd:all>
                <xsd:element ref="ns2:Notes" minOccurs="0"/>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lcf76f155ced4ddcb4097134ff3c332f" minOccurs="0"/>
                <xsd:element ref="ns3:TaxCatchAll" minOccurs="0"/>
                <xsd:element ref="ns4:SharedWithUsers" minOccurs="0"/>
                <xsd:element ref="ns4:SharedWithDetails" minOccurs="0"/>
                <xsd:element ref="ns2:MediaServiceDateTaken" minOccurs="0"/>
                <xsd:element ref="ns1:_ip_UnifiedCompliancePolicyProperties" minOccurs="0"/>
                <xsd:element ref="ns1:_ip_UnifiedCompliancePolicyUIAction" minOccurs="0"/>
                <xsd:element ref="ns2:MediaServiceSearchProperties" minOccurs="0"/>
                <xsd:element ref="ns2:MediaServiceLocation" minOccurs="0"/>
                <xsd:element ref="ns2:MediaServiceObjectDetectorVersion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1" nillable="true" ma:displayName="Unified Compliance Policy Properties" ma:hidden="true" ma:internalName="_ip_UnifiedCompliancePolicyProperties" ma:readOnly="false">
      <xsd:simpleType>
        <xsd:restriction base="dms:Note"/>
      </xsd:simpleType>
    </xsd:element>
    <xsd:element name="_ip_UnifiedCompliancePolicyUIAction" ma:index="22" nillable="true" ma:displayName="Unified Compliance Policy UI Action" ma:hidden="true" ma:internalName="_ip_UnifiedCompliancePolicyUIAction" ma:readOnly="fals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efa1303e-19a2-4fb9-9917-613a0cd7889c" elementFormDefault="qualified">
    <xsd:import namespace="http://schemas.microsoft.com/office/2006/documentManagement/types"/>
    <xsd:import namespace="http://schemas.microsoft.com/office/infopath/2007/PartnerControls"/>
    <xsd:element name="Notes" ma:index="3" nillable="true" ma:displayName="Notes" ma:format="Dropdown" ma:internalName="Notes" ma:readOnly="false">
      <xsd:simpleType>
        <xsd:restriction base="dms:Text">
          <xsd:maxLength value="255"/>
        </xsd:restriction>
      </xsd:simpleType>
    </xsd:element>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hidden="true" ma:internalName="MediaServiceKeyPoints" ma:readOnly="true">
      <xsd:simpleType>
        <xsd:restriction base="dms:Note"/>
      </xsd:simpleType>
    </xsd:element>
    <xsd:element name="MediaServiceOCR" ma:index="12" nillable="true" ma:displayName="Extracted Text" ma:hidden="true" ma:internalName="MediaServiceOCR" ma:readOnly="true">
      <xsd:simpleType>
        <xsd:restriction base="dms:Note"/>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lcf76f155ced4ddcb4097134ff3c332f" ma:index="16" nillable="true" ma:taxonomy="true" ma:internalName="lcf76f155ced4ddcb4097134ff3c332f" ma:taxonomyFieldName="MediaServiceImageTags" ma:displayName="Image Tags" ma:readOnly="false" ma:fieldId="{5cf76f15-5ced-4ddc-b409-7134ff3c332f}" ma:taxonomyMulti="true" ma:sspId="50051f9b-f490-4e46-a82d-b0a74ed05387" ma:termSetId="09814cd3-568e-fe90-9814-8d621ff8fb84" ma:anchorId="fba54fb3-c3e1-fe81-a776-ca4b69148c4d" ma:open="true" ma:isKeyword="false">
      <xsd:complexType>
        <xsd:sequence>
          <xsd:element ref="pc:Terms" minOccurs="0" maxOccurs="1"/>
        </xsd:sequence>
      </xsd:complexType>
    </xsd:element>
    <xsd:element name="MediaServiceDateTaken" ma:index="20" nillable="true" ma:displayName="MediaServiceDateTaken" ma:hidden="true" ma:internalName="MediaServiceDateTake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Location" ma:index="24" nillable="true" ma:displayName="Location" ma:hidden="true" ma:indexed="true" ma:internalName="MediaServiceLocation" ma:readOnly="true">
      <xsd:simpleType>
        <xsd:restriction base="dms:Text"/>
      </xsd:simpleType>
    </xsd:element>
    <xsd:element name="MediaServiceObjectDetectorVersions" ma:index="26" nillable="true" ma:displayName="MediaServiceObjectDetectorVersions" ma:hidden="true" ma:indexed="true" ma:internalName="MediaServiceObjectDetectorVersions" ma:readOnly="true">
      <xsd:simpleType>
        <xsd:restriction base="dms:Text"/>
      </xsd:simpleType>
    </xsd:element>
    <xsd:element name="MediaLengthInSeconds" ma:index="2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7d9616-768a-45ca-a056-105134acbd20"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f672595-8241-4093-aab7-086849325824}" ma:internalName="TaxCatchAll" ma:readOnly="false" ma:showField="CatchAllData" ma:web="20e4fd7e-0e4b-444b-9d25-fd4d40543be5">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20e4fd7e-0e4b-444b-9d25-fd4d40543be5" elementFormDefault="qualified">
    <xsd:import namespace="http://schemas.microsoft.com/office/2006/documentManagement/types"/>
    <xsd:import namespace="http://schemas.microsoft.com/office/infopath/2007/PartnerControls"/>
    <xsd:element name="SharedWithUsers" ma:index="18" nillable="true" ma:displayName="Shared With" ma:hidden="true"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hidden="true" ma:internalName="SharedWithDetail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467d9616-768a-45ca-a056-105134acbd20" xsi:nil="true"/>
    <lcf76f155ced4ddcb4097134ff3c332f xmlns="efa1303e-19a2-4fb9-9917-613a0cd7889c">
      <Terms xmlns="http://schemas.microsoft.com/office/infopath/2007/PartnerControls"/>
    </lcf76f155ced4ddcb4097134ff3c332f>
    <_ip_UnifiedCompliancePolicyUIAction xmlns="http://schemas.microsoft.com/sharepoint/v3" xsi:nil="true"/>
    <_ip_UnifiedCompliancePolicyProperties xmlns="http://schemas.microsoft.com/sharepoint/v3" xsi:nil="true"/>
    <Notes xmlns="efa1303e-19a2-4fb9-9917-613a0cd7889c"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3E101C0D-BF5D-4AC6-AB00-1C5490199D16}"/>
</file>

<file path=customXml/itemProps2.xml><?xml version="1.0" encoding="utf-8"?>
<ds:datastoreItem xmlns:ds="http://schemas.openxmlformats.org/officeDocument/2006/customXml" ds:itemID="{3A28BEAD-57FB-4B39-8C84-067D25516E67}"/>
</file>

<file path=customXml/itemProps3.xml><?xml version="1.0" encoding="utf-8"?>
<ds:datastoreItem xmlns:ds="http://schemas.openxmlformats.org/officeDocument/2006/customXml" ds:itemID="{A13CE90A-412C-4B9B-8ADD-D4889BA94B31}"/>
</file>

<file path=docProps/app.xml><?xml version="1.0" encoding="utf-8"?>
<Properties xmlns="http://schemas.openxmlformats.org/officeDocument/2006/extended-properties" xmlns:vt="http://schemas.openxmlformats.org/officeDocument/2006/docPropsVTypes">
  <Application>Microsoft Excel Online</Application>
  <Manager/>
  <Company>United Utilities</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Brinsley, Jordan</dc:creator>
  <cp:keywords/>
  <dc:description/>
  <cp:lastModifiedBy/>
  <cp:revision/>
  <dcterms:created xsi:type="dcterms:W3CDTF">2016-08-05T14:56:21Z</dcterms:created>
  <dcterms:modified xsi:type="dcterms:W3CDTF">2025-07-15T16:02:01Z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0x010100B4E04DE7095CDE4BA1FD568015D9E374</vt:lpwstr>
  </property>
  <property fmtid="{D5CDD505-2E9C-101B-9397-08002B2CF9AE}" pid="3" name="TaxKeyword">
    <vt:lpwstr/>
  </property>
  <property fmtid="{D5CDD505-2E9C-101B-9397-08002B2CF9AE}" pid="4" name="Document_x0020_Type">
    <vt:lpwstr/>
  </property>
  <property fmtid="{D5CDD505-2E9C-101B-9397-08002B2CF9AE}" pid="5" name="Water_x0020_Companies">
    <vt:lpwstr/>
  </property>
  <property fmtid="{D5CDD505-2E9C-101B-9397-08002B2CF9AE}" pid="6" name="Water Companies">
    <vt:lpwstr/>
  </property>
  <property fmtid="{D5CDD505-2E9C-101B-9397-08002B2CF9AE}" pid="7" name="Document Type">
    <vt:lpwstr/>
  </property>
  <property fmtid="{D5CDD505-2E9C-101B-9397-08002B2CF9AE}" pid="8" name="Meeting">
    <vt:lpwstr/>
  </property>
  <property fmtid="{D5CDD505-2E9C-101B-9397-08002B2CF9AE}" pid="9" name="Stakeholder 4">
    <vt:lpwstr/>
  </property>
  <property fmtid="{D5CDD505-2E9C-101B-9397-08002B2CF9AE}" pid="10" name="Stakeholder 2">
    <vt:lpwstr/>
  </property>
  <property fmtid="{D5CDD505-2E9C-101B-9397-08002B2CF9AE}" pid="11" name="Hierarchy">
    <vt:lpwstr/>
  </property>
  <property fmtid="{D5CDD505-2E9C-101B-9397-08002B2CF9AE}" pid="12" name="Collection">
    <vt:lpwstr/>
  </property>
  <property fmtid="{D5CDD505-2E9C-101B-9397-08002B2CF9AE}" pid="13" name="Stakeholder 5">
    <vt:lpwstr/>
  </property>
  <property fmtid="{D5CDD505-2E9C-101B-9397-08002B2CF9AE}" pid="14" name="Project Code">
    <vt:lpwstr>1924;#Develop policy framework for future asset investment and wholesale markets|28b65d58-5c95-4727-8a1a-7d3a6874a817</vt:lpwstr>
  </property>
  <property fmtid="{D5CDD505-2E9C-101B-9397-08002B2CF9AE}" pid="15" name="Stakeholder 3">
    <vt:lpwstr/>
  </property>
  <property fmtid="{D5CDD505-2E9C-101B-9397-08002B2CF9AE}" pid="16" name="Security Classification">
    <vt:lpwstr>21;#OFFICIAL|c2540f30-f875-494b-a43f-ebfb5017a6ad</vt:lpwstr>
  </property>
  <property fmtid="{D5CDD505-2E9C-101B-9397-08002B2CF9AE}" pid="17" name="Stakeholder">
    <vt:lpwstr/>
  </property>
  <property fmtid="{D5CDD505-2E9C-101B-9397-08002B2CF9AE}" pid="18" name="MediaServiceImageTags">
    <vt:lpwstr/>
  </property>
</Properties>
</file>